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osuzu\Downloads\"/>
    </mc:Choice>
  </mc:AlternateContent>
  <bookViews>
    <workbookView xWindow="0" yWindow="0" windowWidth="28800" windowHeight="12210" tabRatio="823" firstSheet="1" activeTab="1"/>
  </bookViews>
  <sheets>
    <sheet name="まとめシート" sheetId="1" state="hidden" r:id="rId1"/>
    <sheet name="シラバス記載事項" sheetId="16" r:id="rId2"/>
    <sheet name="①" sheetId="3" r:id="rId3"/>
    <sheet name="②" sheetId="4" r:id="rId4"/>
    <sheet name="③" sheetId="5" r:id="rId5"/>
    <sheet name="④" sheetId="6" r:id="rId6"/>
    <sheet name="⑤" sheetId="7" r:id="rId7"/>
    <sheet name="⑥" sheetId="8" r:id="rId8"/>
    <sheet name="⑦" sheetId="9" r:id="rId9"/>
    <sheet name="⑧" sheetId="10" r:id="rId10"/>
    <sheet name="⑨" sheetId="11" r:id="rId11"/>
    <sheet name="⑩" sheetId="12" r:id="rId12"/>
    <sheet name="DP" sheetId="13" state="hidden" r:id="rId13"/>
    <sheet name="DP小区分" sheetId="14" state="hidden" r:id="rId14"/>
    <sheet name="DP大区分" sheetId="15" state="hidden" r:id="rId15"/>
  </sheets>
  <definedNames>
    <definedName name="_xlnm._FilterDatabase" localSheetId="0" hidden="1">まとめシート!#REF!</definedName>
    <definedName name="コミュニティ共生モデルのディプロマポリシー">DP!$B$23:$C$23</definedName>
    <definedName name="スポーツ芸術専攻のディプロマポリシー">DP!$B$7:$E$7</definedName>
    <definedName name="ディプロマポリシー大区分">DP!$A$2:$A$29</definedName>
    <definedName name="ビジネス探究モデルのディプロマポリシー">DP!$B$24:$C$24</definedName>
    <definedName name="環境システムマネジメント専攻のディプロマポリシー">DP!$B$19:$B$19</definedName>
    <definedName name="企業経営専攻のディプロマポリシー">DP!$B$15:$B$15</definedName>
    <definedName name="共生システム理工学研究科博士後期課程のディプロマポリシー">DP!$B$29:$H$29</definedName>
    <definedName name="共生システム理工学研究科博士前期課程のディプロマポリシー">DP!$B$28:$I$28</definedName>
    <definedName name="共生システム理工学類のディプロマポリシー">DP!$B$16:$M$16</definedName>
    <definedName name="経済学研究科のディプロマポリシー">DP!$B$27:$E$27</definedName>
    <definedName name="経済経営学類のディプロマポリシー">DP!$B$12:$K$12</definedName>
    <definedName name="経済分析専攻のディプロマポリシー">DP!$B$13:$B$13</definedName>
    <definedName name="現代教養コースのディプロマポリシー">DP!$B$20:$E$20</definedName>
    <definedName name="行政政策学類のディプロマポリシー">DP!$B$8:$E$8</definedName>
    <definedName name="国際地域経済専攻のディプロマポリシー">DP!$B$14:$B$14</definedName>
    <definedName name="産業システム工学専攻のディプロマポリシー">DP!$B$18:$B$18</definedName>
    <definedName name="自己形成力">DP!$B$3:$E$3</definedName>
    <definedName name="社会と文化専攻のディプロマポリシー">DP!$B$11:$E$11</definedName>
    <definedName name="人間支援システム専攻のディプロマポリシー">DP!$B$17:$B$17</definedName>
    <definedName name="人間発達専攻のディプロマポリシー">DP!$B$5:$E$5</definedName>
    <definedName name="人間発達文化学類のディプロマポリシー">DP!$B$4:$M$4</definedName>
    <definedName name="人間発達文化研究科ディプロマポリシー">DP!$B$25:$D$25</definedName>
    <definedName name="地域と行政専攻のディプロマポリシー">DP!$B$10:$E$10</definedName>
    <definedName name="地域政策科学研究科のディプロマポリシー">DP!$B$26:$D$26</definedName>
    <definedName name="幅広い教養">DP!$B$2:$F$2</definedName>
    <definedName name="文化教養モデルのディプロマポリシー">DP!$B$21:$C$21</definedName>
    <definedName name="文化探究専攻のディプロマポリシー">DP!$B$6:$E$6</definedName>
    <definedName name="法学専攻のディプロマポリシー">DP!$B$9:$E$9</definedName>
    <definedName name="法政策モデルのディプロマポリシー">DP!$B$22:$C$22</definedName>
  </definedNames>
  <calcPr calcId="162913"/>
</workbook>
</file>

<file path=xl/calcChain.xml><?xml version="1.0" encoding="utf-8"?>
<calcChain xmlns="http://schemas.openxmlformats.org/spreadsheetml/2006/main">
  <c r="D27" i="15" l="1"/>
  <c r="D4" i="15"/>
  <c r="D5" i="15"/>
  <c r="D6" i="15"/>
  <c r="D7" i="15"/>
  <c r="D8" i="15"/>
  <c r="D9" i="15"/>
  <c r="D10" i="15"/>
  <c r="D11" i="15"/>
  <c r="D12" i="15"/>
  <c r="D13" i="15"/>
  <c r="D14" i="15"/>
  <c r="D15" i="15"/>
  <c r="D16" i="15"/>
  <c r="D17" i="15"/>
  <c r="D18" i="15"/>
  <c r="D19" i="15"/>
  <c r="D20" i="15"/>
  <c r="D21" i="15"/>
  <c r="D22" i="15"/>
  <c r="D23" i="15"/>
  <c r="D24" i="15"/>
  <c r="D25" i="15"/>
  <c r="D26" i="15"/>
  <c r="D28" i="15"/>
  <c r="D29" i="15"/>
  <c r="E108" i="14"/>
  <c r="E3" i="14"/>
  <c r="E4" i="14"/>
  <c r="E5" i="14"/>
  <c r="E6" i="14"/>
  <c r="E7" i="14"/>
  <c r="E8" i="14"/>
  <c r="E9" i="14"/>
  <c r="E10"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E56" i="14"/>
  <c r="E57" i="14"/>
  <c r="E58" i="14"/>
  <c r="E59" i="14"/>
  <c r="E60" i="14"/>
  <c r="E61" i="14"/>
  <c r="E62" i="14"/>
  <c r="E63" i="14"/>
  <c r="E64" i="14"/>
  <c r="E65" i="14"/>
  <c r="E66"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7" i="14"/>
  <c r="E98" i="14"/>
  <c r="E99" i="14"/>
  <c r="E100" i="14"/>
  <c r="E101" i="14"/>
  <c r="E102" i="14"/>
  <c r="E103" i="14"/>
  <c r="E104" i="14"/>
  <c r="E105" i="14"/>
  <c r="E106" i="14"/>
  <c r="E107" i="14"/>
  <c r="E109" i="14"/>
  <c r="E110" i="14"/>
  <c r="E111" i="14"/>
  <c r="E112" i="14"/>
  <c r="E113" i="14"/>
  <c r="E114" i="14"/>
  <c r="E115" i="14"/>
  <c r="E2" i="14"/>
  <c r="D3" i="15"/>
  <c r="D2" i="15"/>
  <c r="Q9" i="1"/>
  <c r="H3" i="1"/>
  <c r="I4" i="1"/>
  <c r="Z2" i="1"/>
  <c r="V11" i="1"/>
  <c r="Y3" i="1"/>
  <c r="Q5" i="1"/>
  <c r="W2" i="1"/>
  <c r="AD6" i="1"/>
  <c r="AC9" i="1"/>
  <c r="AB6" i="1"/>
  <c r="X6" i="1"/>
  <c r="H10" i="1"/>
  <c r="AD4" i="1"/>
  <c r="AH5" i="1"/>
  <c r="P2" i="1"/>
  <c r="AI8" i="1"/>
  <c r="Q6" i="1"/>
  <c r="K2" i="1"/>
  <c r="R10" i="1"/>
  <c r="S8" i="1"/>
  <c r="AC6" i="1"/>
  <c r="AA6" i="1"/>
  <c r="E7" i="1"/>
  <c r="U8" i="1"/>
  <c r="AF7" i="1"/>
  <c r="J3" i="1"/>
  <c r="D4" i="1"/>
  <c r="AE8" i="1"/>
  <c r="AC11" i="1"/>
  <c r="M2" i="1"/>
  <c r="AG6" i="1"/>
  <c r="AD9" i="1"/>
  <c r="P9" i="1"/>
  <c r="M11" i="1"/>
  <c r="Z10" i="1"/>
  <c r="R3" i="1"/>
  <c r="AH2" i="1"/>
  <c r="N5" i="1"/>
  <c r="G10" i="1"/>
  <c r="P8" i="1"/>
  <c r="U10" i="1"/>
  <c r="S9" i="1"/>
  <c r="R5" i="1"/>
  <c r="AD8" i="1"/>
  <c r="AH3" i="1"/>
  <c r="W9" i="1"/>
  <c r="J11" i="1"/>
  <c r="W7" i="1"/>
  <c r="O6" i="1"/>
  <c r="AG10" i="1"/>
  <c r="K5" i="1"/>
  <c r="E4" i="1"/>
  <c r="L2" i="1"/>
  <c r="U9" i="1"/>
  <c r="L8" i="1"/>
  <c r="F3" i="1"/>
  <c r="AE6" i="1"/>
  <c r="N7" i="1"/>
  <c r="W8" i="1"/>
  <c r="AK7" i="1"/>
  <c r="AF9" i="1"/>
  <c r="AH6" i="1"/>
  <c r="K11" i="1"/>
  <c r="AA10" i="1"/>
  <c r="W3" i="1"/>
  <c r="N8" i="1"/>
  <c r="S6" i="1"/>
  <c r="F10" i="1"/>
  <c r="X10" i="1"/>
  <c r="AF6" i="1"/>
  <c r="L7" i="1"/>
  <c r="AB11" i="1"/>
  <c r="X7" i="1"/>
  <c r="Z5" i="1"/>
  <c r="R8" i="1"/>
  <c r="H11" i="1"/>
  <c r="Y4" i="1"/>
  <c r="AK4" i="1"/>
  <c r="P4" i="1"/>
  <c r="D6" i="1"/>
  <c r="E8" i="1"/>
  <c r="K4" i="1"/>
  <c r="AK5" i="1"/>
  <c r="AD11" i="1"/>
  <c r="AJ8" i="1"/>
  <c r="M9" i="1"/>
  <c r="J10" i="1"/>
  <c r="AE11" i="1"/>
  <c r="AE7" i="1"/>
  <c r="AJ7" i="1"/>
  <c r="AA5" i="1"/>
  <c r="S7" i="1"/>
  <c r="AF11" i="1"/>
  <c r="G9" i="1"/>
  <c r="V5" i="1"/>
  <c r="L10" i="1"/>
  <c r="AK3" i="1"/>
  <c r="AD2" i="1"/>
  <c r="AL10" i="1"/>
  <c r="V8" i="1"/>
  <c r="X2" i="1"/>
  <c r="Z3" i="1"/>
  <c r="AK9" i="1"/>
  <c r="G11" i="1"/>
  <c r="AL11" i="1"/>
  <c r="I10" i="1"/>
  <c r="Z9" i="1"/>
  <c r="S11" i="1"/>
  <c r="T6" i="1"/>
  <c r="H9" i="1"/>
  <c r="K6" i="1"/>
  <c r="I3" i="1"/>
  <c r="F2" i="1"/>
  <c r="G7" i="1"/>
  <c r="AC7" i="1"/>
  <c r="AJ2" i="1"/>
  <c r="F6" i="1"/>
  <c r="N4" i="1"/>
  <c r="X3" i="1"/>
  <c r="AK11" i="1"/>
  <c r="M7" i="1"/>
  <c r="AA4" i="1"/>
  <c r="V3" i="1"/>
  <c r="T7" i="1"/>
  <c r="AI6" i="1"/>
  <c r="AE5" i="1"/>
  <c r="AJ4" i="1"/>
  <c r="Y2" i="1"/>
  <c r="AD3" i="1"/>
  <c r="J5" i="1"/>
  <c r="Q11" i="1"/>
  <c r="O3" i="1"/>
  <c r="X11" i="1"/>
  <c r="AK10" i="1"/>
  <c r="S5" i="1"/>
  <c r="AB2" i="1"/>
  <c r="H5" i="1"/>
  <c r="AE4" i="1"/>
  <c r="N3" i="1"/>
  <c r="N2" i="1"/>
  <c r="U3" i="1"/>
  <c r="I8" i="1"/>
  <c r="Q8" i="1"/>
  <c r="AH11" i="1"/>
  <c r="K10" i="1"/>
  <c r="Y11" i="1"/>
  <c r="K3" i="1"/>
  <c r="AA8" i="1"/>
  <c r="X4" i="1"/>
  <c r="E5" i="1"/>
  <c r="AC3" i="1"/>
  <c r="I2" i="1"/>
  <c r="AA9" i="1"/>
  <c r="AB5" i="1"/>
  <c r="T10" i="1"/>
  <c r="T4" i="1"/>
  <c r="O9" i="1"/>
  <c r="U7" i="1"/>
  <c r="AG2" i="1"/>
  <c r="AB9" i="1"/>
  <c r="AF5" i="1"/>
  <c r="AC10" i="1"/>
  <c r="AF4" i="1"/>
  <c r="T3" i="1"/>
  <c r="AA7" i="1"/>
  <c r="D5" i="1"/>
  <c r="AK8" i="1"/>
  <c r="J7" i="1"/>
  <c r="N10" i="1"/>
  <c r="AA11" i="1"/>
  <c r="AJ10" i="1"/>
  <c r="U5" i="1"/>
  <c r="Z8" i="1"/>
  <c r="K7" i="1"/>
  <c r="J2" i="1"/>
  <c r="I6" i="1"/>
  <c r="T9" i="1"/>
  <c r="L11" i="1"/>
  <c r="W4" i="1"/>
  <c r="T11" i="1"/>
  <c r="S3" i="1"/>
  <c r="O10" i="1"/>
  <c r="R6" i="1"/>
  <c r="R11" i="1"/>
  <c r="AH10" i="1"/>
  <c r="Z6" i="1"/>
  <c r="R2" i="1"/>
  <c r="AG9" i="1"/>
  <c r="AG11" i="1"/>
  <c r="AB7" i="1"/>
  <c r="AA3" i="1"/>
  <c r="V10" i="1"/>
  <c r="L9" i="1"/>
  <c r="AB3" i="1"/>
  <c r="F4" i="1"/>
  <c r="J6" i="1"/>
  <c r="AG5" i="1"/>
  <c r="Z11" i="1"/>
  <c r="P5" i="1"/>
  <c r="P3" i="1"/>
  <c r="V7" i="1"/>
  <c r="E10" i="1"/>
  <c r="AI4" i="1"/>
  <c r="AI2" i="1"/>
  <c r="O5" i="1"/>
  <c r="AE9" i="1"/>
  <c r="AG7" i="1"/>
  <c r="W11" i="1"/>
  <c r="AB4" i="1"/>
  <c r="J9" i="1"/>
  <c r="I7" i="1"/>
  <c r="E6" i="1"/>
  <c r="O8" i="1"/>
  <c r="V9" i="1"/>
  <c r="X9" i="1"/>
  <c r="R9" i="1"/>
  <c r="W10" i="1"/>
  <c r="W5" i="1"/>
  <c r="T8" i="1"/>
  <c r="AG4" i="1"/>
  <c r="AD7" i="1"/>
  <c r="AI3" i="1"/>
  <c r="X5" i="1"/>
  <c r="L3" i="1"/>
  <c r="AC4" i="1"/>
  <c r="K8" i="1"/>
  <c r="D7" i="1"/>
  <c r="E2" i="1"/>
  <c r="H8" i="1"/>
  <c r="M5" i="1"/>
  <c r="AL5" i="1"/>
  <c r="R7" i="1"/>
  <c r="Y8" i="1"/>
  <c r="AI11" i="1"/>
  <c r="AL2" i="1"/>
  <c r="F5" i="1"/>
  <c r="P10" i="1"/>
  <c r="AI5" i="1"/>
  <c r="Y10" i="1"/>
  <c r="V4" i="1"/>
  <c r="AJ9" i="1"/>
  <c r="Y6" i="1"/>
  <c r="I5" i="1"/>
  <c r="F9" i="1"/>
  <c r="E3" i="1"/>
  <c r="Y5" i="1"/>
  <c r="U2" i="1"/>
  <c r="N11" i="1"/>
  <c r="AK6" i="1"/>
  <c r="AI10" i="1"/>
  <c r="N9" i="1"/>
  <c r="AE10" i="1"/>
  <c r="S10" i="1"/>
  <c r="L4" i="1"/>
  <c r="Y9" i="1"/>
  <c r="H2" i="1"/>
  <c r="AI9" i="1"/>
  <c r="M8" i="1"/>
  <c r="Q2" i="1"/>
  <c r="G3" i="1"/>
  <c r="AL7" i="1"/>
  <c r="U4" i="1"/>
  <c r="G6" i="1"/>
  <c r="G8" i="1"/>
  <c r="E9" i="1"/>
  <c r="AF8" i="1"/>
  <c r="T5" i="1"/>
  <c r="AD10" i="1"/>
  <c r="AL9" i="1"/>
  <c r="W6" i="1"/>
  <c r="H4" i="1"/>
  <c r="K9" i="1"/>
  <c r="Z7" i="1"/>
  <c r="U11" i="1"/>
  <c r="AH4" i="1"/>
  <c r="H7" i="1"/>
  <c r="AF10" i="1"/>
  <c r="S2" i="1"/>
  <c r="O4" i="1"/>
  <c r="F11" i="1"/>
  <c r="P7" i="1"/>
  <c r="AC5" i="1"/>
  <c r="J4" i="1"/>
  <c r="AG3" i="1"/>
  <c r="M3" i="1"/>
  <c r="AH8" i="1"/>
  <c r="D2" i="1"/>
  <c r="Z4" i="1"/>
  <c r="Q7" i="1"/>
  <c r="AJ5" i="1"/>
  <c r="AB10" i="1"/>
  <c r="AJ11" i="1"/>
  <c r="G4" i="1"/>
  <c r="E11" i="1"/>
  <c r="AL6" i="1"/>
  <c r="M10" i="1"/>
  <c r="H6" i="1"/>
  <c r="O11" i="1"/>
  <c r="U6" i="1"/>
  <c r="F7" i="1"/>
  <c r="V6" i="1"/>
  <c r="AG8" i="1"/>
  <c r="AB8" i="1"/>
  <c r="Q3" i="1"/>
  <c r="M4" i="1"/>
  <c r="AC2" i="1"/>
  <c r="AH9" i="1"/>
  <c r="S4" i="1"/>
  <c r="X8" i="1"/>
  <c r="AI7" i="1"/>
  <c r="AE2" i="1"/>
  <c r="G5" i="1"/>
  <c r="R4" i="1"/>
  <c r="I9" i="1"/>
  <c r="T2" i="1"/>
  <c r="AD5" i="1"/>
  <c r="V2" i="1"/>
  <c r="Y7" i="1"/>
  <c r="AK2" i="1"/>
  <c r="AJ6" i="1"/>
  <c r="AJ3" i="1"/>
  <c r="J8" i="1"/>
  <c r="F8" i="1"/>
  <c r="AA2" i="1"/>
  <c r="O7" i="1"/>
  <c r="P11" i="1"/>
  <c r="AL4" i="1"/>
  <c r="D3" i="1"/>
  <c r="AF3" i="1"/>
  <c r="Q10" i="1"/>
  <c r="G2" i="1"/>
  <c r="AL3" i="1"/>
  <c r="AF2" i="1"/>
  <c r="L5" i="1"/>
  <c r="I11" i="1"/>
  <c r="O2" i="1"/>
  <c r="AH7" i="1"/>
  <c r="AE3" i="1"/>
  <c r="AL8" i="1"/>
  <c r="M6" i="1"/>
  <c r="N6" i="1"/>
  <c r="L6" i="1"/>
  <c r="P6" i="1"/>
  <c r="Q4" i="1"/>
  <c r="AC8" i="1"/>
</calcChain>
</file>

<file path=xl/comments1.xml><?xml version="1.0" encoding="utf-8"?>
<comments xmlns="http://schemas.openxmlformats.org/spreadsheetml/2006/main">
  <authors>
    <author>大河原</author>
  </authors>
  <commentList>
    <comment ref="A1" authorId="0" shapeId="0">
      <text>
        <r>
          <rPr>
            <b/>
            <sz val="9"/>
            <color indexed="81"/>
            <rFont val="MS P ゴシック"/>
            <family val="3"/>
            <charset val="128"/>
          </rPr>
          <t>Item</t>
        </r>
      </text>
    </comment>
    <comment ref="A2" authorId="0" shapeId="0">
      <text>
        <r>
          <rPr>
            <b/>
            <sz val="9"/>
            <color indexed="81"/>
            <rFont val="MS P ゴシック"/>
            <family val="3"/>
            <charset val="128"/>
          </rPr>
          <t>subject</t>
        </r>
      </text>
    </comment>
    <comment ref="A3" authorId="0" shapeId="0">
      <text>
        <r>
          <rPr>
            <b/>
            <sz val="9"/>
            <color indexed="81"/>
            <rFont val="MS P ゴシック"/>
            <family val="3"/>
            <charset val="128"/>
          </rPr>
          <t>Faculty member</t>
        </r>
      </text>
    </comment>
    <comment ref="A4" authorId="0" shapeId="0">
      <text>
        <r>
          <rPr>
            <b/>
            <sz val="9"/>
            <color indexed="81"/>
            <rFont val="MS P ゴシック"/>
            <family val="3"/>
            <charset val="128"/>
          </rPr>
          <t>Special program</t>
        </r>
      </text>
    </comment>
    <comment ref="A5" authorId="0" shapeId="0">
      <text>
        <r>
          <rPr>
            <b/>
            <sz val="9"/>
            <color indexed="81"/>
            <rFont val="MS P ゴシック"/>
            <family val="3"/>
            <charset val="128"/>
          </rPr>
          <t>Relationship with educational goal
(DP point allocation)</t>
        </r>
      </text>
    </comment>
    <comment ref="A6" authorId="0" shapeId="0">
      <text>
        <r>
          <rPr>
            <b/>
            <sz val="9"/>
            <color indexed="81"/>
            <rFont val="MS P ゴシック"/>
            <family val="3"/>
            <charset val="128"/>
          </rPr>
          <t>Outline of the lecture</t>
        </r>
      </text>
    </comment>
    <comment ref="A7" authorId="0" shapeId="0">
      <text>
        <r>
          <rPr>
            <b/>
            <sz val="9"/>
            <color indexed="81"/>
            <rFont val="MS P ゴシック"/>
            <family val="3"/>
            <charset val="128"/>
          </rPr>
          <t>Unit recognition criteria</t>
        </r>
      </text>
    </comment>
    <comment ref="A8" authorId="0" shapeId="0">
      <text>
        <r>
          <rPr>
            <b/>
            <sz val="9"/>
            <color indexed="81"/>
            <rFont val="MS P ゴシック"/>
            <family val="3"/>
            <charset val="128"/>
          </rPr>
          <t>Lecture plan</t>
        </r>
      </text>
    </comment>
    <comment ref="A9" authorId="0" shapeId="0">
      <text>
        <r>
          <rPr>
            <b/>
            <sz val="9"/>
            <color indexed="81"/>
            <rFont val="MS P ゴシック"/>
            <family val="3"/>
            <charset val="128"/>
          </rPr>
          <t>Class method</t>
        </r>
      </text>
    </comment>
    <comment ref="A10" authorId="0" shapeId="0">
      <text>
        <r>
          <rPr>
            <b/>
            <sz val="9"/>
            <color indexed="81"/>
            <rFont val="MS P ゴシック"/>
            <family val="3"/>
            <charset val="128"/>
          </rPr>
          <t>Teaching materials / textbooks</t>
        </r>
      </text>
    </comment>
    <comment ref="A11" authorId="0" shapeId="0">
      <text>
        <r>
          <rPr>
            <b/>
            <sz val="9"/>
            <color indexed="81"/>
            <rFont val="MS P ゴシック"/>
            <family val="3"/>
            <charset val="128"/>
          </rPr>
          <t>Reference book</t>
        </r>
      </text>
    </comment>
    <comment ref="A12" authorId="0" shapeId="0">
      <text>
        <r>
          <rPr>
            <b/>
            <sz val="9"/>
            <color indexed="81"/>
            <rFont val="MS P ゴシック"/>
            <family val="3"/>
            <charset val="128"/>
          </rPr>
          <t>Out-of-class study,And equired study time</t>
        </r>
      </text>
    </comment>
    <comment ref="A13" authorId="0" shapeId="0">
      <text>
        <r>
          <rPr>
            <b/>
            <sz val="9"/>
            <color indexed="81"/>
            <rFont val="MS P ゴシック"/>
            <family val="3"/>
            <charset val="128"/>
          </rPr>
          <t>Method of grade evaluation</t>
        </r>
      </text>
    </comment>
    <comment ref="A14" authorId="0" shapeId="0">
      <text>
        <r>
          <rPr>
            <b/>
            <sz val="9"/>
            <color indexed="81"/>
            <rFont val="MS P ゴシック"/>
            <family val="3"/>
            <charset val="128"/>
          </rPr>
          <t>Criteria for grading</t>
        </r>
      </text>
    </comment>
    <comment ref="A15" authorId="0" shapeId="0">
      <text>
        <r>
          <rPr>
            <b/>
            <sz val="9"/>
            <color indexed="81"/>
            <rFont val="MS P ゴシック"/>
            <family val="3"/>
            <charset val="128"/>
          </rPr>
          <t>office hour</t>
        </r>
      </text>
    </comment>
    <comment ref="A16" authorId="0" shapeId="0">
      <text>
        <r>
          <rPr>
            <b/>
            <sz val="9"/>
            <color indexed="81"/>
            <rFont val="MS P ゴシック"/>
            <family val="3"/>
            <charset val="128"/>
          </rPr>
          <t>Lesson improvement / ingenuity</t>
        </r>
      </text>
    </comment>
    <comment ref="A17" authorId="0" shapeId="0">
      <text>
        <r>
          <rPr>
            <b/>
            <sz val="9"/>
            <color indexed="81"/>
            <rFont val="MS P ゴシック"/>
            <family val="3"/>
            <charset val="128"/>
          </rPr>
          <t>Points to remember / Notes</t>
        </r>
      </text>
    </comment>
    <comment ref="A18" authorId="0" shapeId="0">
      <text>
        <r>
          <rPr>
            <b/>
            <sz val="9"/>
            <color indexed="81"/>
            <rFont val="MS P ゴシック"/>
            <family val="3"/>
            <charset val="128"/>
          </rPr>
          <t>Existence of work experience</t>
        </r>
      </text>
    </comment>
  </commentList>
</comments>
</file>

<file path=xl/comments10.xml><?xml version="1.0" encoding="utf-8"?>
<comments xmlns="http://schemas.openxmlformats.org/spreadsheetml/2006/main">
  <authors>
    <author>大河原</author>
  </authors>
  <commentList>
    <comment ref="A1" authorId="0" shapeId="0">
      <text>
        <r>
          <rPr>
            <b/>
            <sz val="9"/>
            <color indexed="81"/>
            <rFont val="MS P ゴシック"/>
            <family val="3"/>
            <charset val="128"/>
          </rPr>
          <t>Item</t>
        </r>
      </text>
    </comment>
    <comment ref="A2" authorId="0" shapeId="0">
      <text>
        <r>
          <rPr>
            <b/>
            <sz val="9"/>
            <color indexed="81"/>
            <rFont val="MS P ゴシック"/>
            <family val="3"/>
            <charset val="128"/>
          </rPr>
          <t>subject</t>
        </r>
      </text>
    </comment>
    <comment ref="A3" authorId="0" shapeId="0">
      <text>
        <r>
          <rPr>
            <b/>
            <sz val="9"/>
            <color indexed="81"/>
            <rFont val="MS P ゴシック"/>
            <family val="3"/>
            <charset val="128"/>
          </rPr>
          <t>Faculty member</t>
        </r>
      </text>
    </comment>
    <comment ref="A4" authorId="0" shapeId="0">
      <text>
        <r>
          <rPr>
            <b/>
            <sz val="9"/>
            <color indexed="81"/>
            <rFont val="MS P ゴシック"/>
            <family val="3"/>
            <charset val="128"/>
          </rPr>
          <t>Special program</t>
        </r>
      </text>
    </comment>
    <comment ref="A5" authorId="0" shapeId="0">
      <text>
        <r>
          <rPr>
            <b/>
            <sz val="9"/>
            <color indexed="81"/>
            <rFont val="MS P ゴシック"/>
            <family val="3"/>
            <charset val="128"/>
          </rPr>
          <t>Relationship with educational goal
(DP point allocation)</t>
        </r>
      </text>
    </comment>
    <comment ref="A6" authorId="0" shapeId="0">
      <text>
        <r>
          <rPr>
            <b/>
            <sz val="9"/>
            <color indexed="81"/>
            <rFont val="MS P ゴシック"/>
            <family val="3"/>
            <charset val="128"/>
          </rPr>
          <t>Outline of the lecture</t>
        </r>
      </text>
    </comment>
    <comment ref="A7" authorId="0" shapeId="0">
      <text>
        <r>
          <rPr>
            <b/>
            <sz val="9"/>
            <color indexed="81"/>
            <rFont val="MS P ゴシック"/>
            <family val="3"/>
            <charset val="128"/>
          </rPr>
          <t>Unit recognition criteria</t>
        </r>
      </text>
    </comment>
    <comment ref="A8" authorId="0" shapeId="0">
      <text>
        <r>
          <rPr>
            <b/>
            <sz val="9"/>
            <color indexed="81"/>
            <rFont val="MS P ゴシック"/>
            <family val="3"/>
            <charset val="128"/>
          </rPr>
          <t>Lecture plan</t>
        </r>
      </text>
    </comment>
    <comment ref="A9" authorId="0" shapeId="0">
      <text>
        <r>
          <rPr>
            <b/>
            <sz val="9"/>
            <color indexed="81"/>
            <rFont val="MS P ゴシック"/>
            <family val="3"/>
            <charset val="128"/>
          </rPr>
          <t>Class method</t>
        </r>
      </text>
    </comment>
    <comment ref="A10" authorId="0" shapeId="0">
      <text>
        <r>
          <rPr>
            <b/>
            <sz val="9"/>
            <color indexed="81"/>
            <rFont val="MS P ゴシック"/>
            <family val="3"/>
            <charset val="128"/>
          </rPr>
          <t>Teaching materials / textbooks</t>
        </r>
      </text>
    </comment>
    <comment ref="A11" authorId="0" shapeId="0">
      <text>
        <r>
          <rPr>
            <b/>
            <sz val="9"/>
            <color indexed="81"/>
            <rFont val="MS P ゴシック"/>
            <family val="3"/>
            <charset val="128"/>
          </rPr>
          <t>Reference book</t>
        </r>
      </text>
    </comment>
    <comment ref="A12" authorId="0" shapeId="0">
      <text>
        <r>
          <rPr>
            <b/>
            <sz val="9"/>
            <color indexed="81"/>
            <rFont val="MS P ゴシック"/>
            <family val="3"/>
            <charset val="128"/>
          </rPr>
          <t>Out-of-class study,And equired study time</t>
        </r>
      </text>
    </comment>
    <comment ref="A13" authorId="0" shapeId="0">
      <text>
        <r>
          <rPr>
            <b/>
            <sz val="9"/>
            <color indexed="81"/>
            <rFont val="MS P ゴシック"/>
            <family val="3"/>
            <charset val="128"/>
          </rPr>
          <t>Method of grade evaluation</t>
        </r>
      </text>
    </comment>
    <comment ref="A14" authorId="0" shapeId="0">
      <text>
        <r>
          <rPr>
            <b/>
            <sz val="9"/>
            <color indexed="81"/>
            <rFont val="MS P ゴシック"/>
            <family val="3"/>
            <charset val="128"/>
          </rPr>
          <t>Criteria for grading</t>
        </r>
      </text>
    </comment>
    <comment ref="A15" authorId="0" shapeId="0">
      <text>
        <r>
          <rPr>
            <b/>
            <sz val="9"/>
            <color indexed="81"/>
            <rFont val="MS P ゴシック"/>
            <family val="3"/>
            <charset val="128"/>
          </rPr>
          <t>office hour</t>
        </r>
      </text>
    </comment>
    <comment ref="A16" authorId="0" shapeId="0">
      <text>
        <r>
          <rPr>
            <b/>
            <sz val="9"/>
            <color indexed="81"/>
            <rFont val="MS P ゴシック"/>
            <family val="3"/>
            <charset val="128"/>
          </rPr>
          <t>Lesson improvement / ingenuity</t>
        </r>
      </text>
    </comment>
    <comment ref="A17" authorId="0" shapeId="0">
      <text>
        <r>
          <rPr>
            <b/>
            <sz val="9"/>
            <color indexed="81"/>
            <rFont val="MS P ゴシック"/>
            <family val="3"/>
            <charset val="128"/>
          </rPr>
          <t>Points to remember / Notes</t>
        </r>
      </text>
    </comment>
    <comment ref="A18" authorId="0" shapeId="0">
      <text>
        <r>
          <rPr>
            <b/>
            <sz val="9"/>
            <color indexed="81"/>
            <rFont val="MS P ゴシック"/>
            <family val="3"/>
            <charset val="128"/>
          </rPr>
          <t>Existence of work experience</t>
        </r>
      </text>
    </comment>
  </commentList>
</comments>
</file>

<file path=xl/comments11.xml><?xml version="1.0" encoding="utf-8"?>
<comments xmlns="http://schemas.openxmlformats.org/spreadsheetml/2006/main">
  <authors>
    <author>大河原</author>
  </authors>
  <commentList>
    <comment ref="A1" authorId="0" shapeId="0">
      <text>
        <r>
          <rPr>
            <b/>
            <sz val="9"/>
            <color indexed="81"/>
            <rFont val="MS P ゴシック"/>
            <family val="3"/>
            <charset val="128"/>
          </rPr>
          <t>Item</t>
        </r>
      </text>
    </comment>
    <comment ref="A2" authorId="0" shapeId="0">
      <text>
        <r>
          <rPr>
            <b/>
            <sz val="9"/>
            <color indexed="81"/>
            <rFont val="MS P ゴシック"/>
            <family val="3"/>
            <charset val="128"/>
          </rPr>
          <t>subject</t>
        </r>
      </text>
    </comment>
    <comment ref="A3" authorId="0" shapeId="0">
      <text>
        <r>
          <rPr>
            <b/>
            <sz val="9"/>
            <color indexed="81"/>
            <rFont val="MS P ゴシック"/>
            <family val="3"/>
            <charset val="128"/>
          </rPr>
          <t>Faculty member</t>
        </r>
      </text>
    </comment>
    <comment ref="A4" authorId="0" shapeId="0">
      <text>
        <r>
          <rPr>
            <b/>
            <sz val="9"/>
            <color indexed="81"/>
            <rFont val="MS P ゴシック"/>
            <family val="3"/>
            <charset val="128"/>
          </rPr>
          <t>Special program</t>
        </r>
      </text>
    </comment>
    <comment ref="A5" authorId="0" shapeId="0">
      <text>
        <r>
          <rPr>
            <b/>
            <sz val="9"/>
            <color indexed="81"/>
            <rFont val="MS P ゴシック"/>
            <family val="3"/>
            <charset val="128"/>
          </rPr>
          <t>Relationship with educational goal
(DP point allocation)</t>
        </r>
      </text>
    </comment>
    <comment ref="A6" authorId="0" shapeId="0">
      <text>
        <r>
          <rPr>
            <b/>
            <sz val="9"/>
            <color indexed="81"/>
            <rFont val="MS P ゴシック"/>
            <family val="3"/>
            <charset val="128"/>
          </rPr>
          <t>Outline of the lecture</t>
        </r>
      </text>
    </comment>
    <comment ref="A7" authorId="0" shapeId="0">
      <text>
        <r>
          <rPr>
            <b/>
            <sz val="9"/>
            <color indexed="81"/>
            <rFont val="MS P ゴシック"/>
            <family val="3"/>
            <charset val="128"/>
          </rPr>
          <t>Unit recognition criteria</t>
        </r>
      </text>
    </comment>
    <comment ref="A8" authorId="0" shapeId="0">
      <text>
        <r>
          <rPr>
            <b/>
            <sz val="9"/>
            <color indexed="81"/>
            <rFont val="MS P ゴシック"/>
            <family val="3"/>
            <charset val="128"/>
          </rPr>
          <t>Lecture plan</t>
        </r>
      </text>
    </comment>
    <comment ref="A9" authorId="0" shapeId="0">
      <text>
        <r>
          <rPr>
            <b/>
            <sz val="9"/>
            <color indexed="81"/>
            <rFont val="MS P ゴシック"/>
            <family val="3"/>
            <charset val="128"/>
          </rPr>
          <t>Class method</t>
        </r>
      </text>
    </comment>
    <comment ref="A10" authorId="0" shapeId="0">
      <text>
        <r>
          <rPr>
            <b/>
            <sz val="9"/>
            <color indexed="81"/>
            <rFont val="MS P ゴシック"/>
            <family val="3"/>
            <charset val="128"/>
          </rPr>
          <t>Teaching materials / textbooks</t>
        </r>
      </text>
    </comment>
    <comment ref="A11" authorId="0" shapeId="0">
      <text>
        <r>
          <rPr>
            <b/>
            <sz val="9"/>
            <color indexed="81"/>
            <rFont val="MS P ゴシック"/>
            <family val="3"/>
            <charset val="128"/>
          </rPr>
          <t>Reference book</t>
        </r>
      </text>
    </comment>
    <comment ref="A12" authorId="0" shapeId="0">
      <text>
        <r>
          <rPr>
            <b/>
            <sz val="9"/>
            <color indexed="81"/>
            <rFont val="MS P ゴシック"/>
            <family val="3"/>
            <charset val="128"/>
          </rPr>
          <t>Out-of-class study,And equired study time</t>
        </r>
      </text>
    </comment>
    <comment ref="A13" authorId="0" shapeId="0">
      <text>
        <r>
          <rPr>
            <b/>
            <sz val="9"/>
            <color indexed="81"/>
            <rFont val="MS P ゴシック"/>
            <family val="3"/>
            <charset val="128"/>
          </rPr>
          <t>Method of grade evaluation</t>
        </r>
      </text>
    </comment>
    <comment ref="A14" authorId="0" shapeId="0">
      <text>
        <r>
          <rPr>
            <b/>
            <sz val="9"/>
            <color indexed="81"/>
            <rFont val="MS P ゴシック"/>
            <family val="3"/>
            <charset val="128"/>
          </rPr>
          <t>Criteria for grading</t>
        </r>
      </text>
    </comment>
    <comment ref="A15" authorId="0" shapeId="0">
      <text>
        <r>
          <rPr>
            <b/>
            <sz val="9"/>
            <color indexed="81"/>
            <rFont val="MS P ゴシック"/>
            <family val="3"/>
            <charset val="128"/>
          </rPr>
          <t>office hour</t>
        </r>
      </text>
    </comment>
    <comment ref="A16" authorId="0" shapeId="0">
      <text>
        <r>
          <rPr>
            <b/>
            <sz val="9"/>
            <color indexed="81"/>
            <rFont val="MS P ゴシック"/>
            <family val="3"/>
            <charset val="128"/>
          </rPr>
          <t>Lesson improvement / ingenuity</t>
        </r>
      </text>
    </comment>
    <comment ref="A17" authorId="0" shapeId="0">
      <text>
        <r>
          <rPr>
            <b/>
            <sz val="9"/>
            <color indexed="81"/>
            <rFont val="MS P ゴシック"/>
            <family val="3"/>
            <charset val="128"/>
          </rPr>
          <t>Points to remember / Notes</t>
        </r>
      </text>
    </comment>
    <comment ref="A18" authorId="0" shapeId="0">
      <text>
        <r>
          <rPr>
            <b/>
            <sz val="9"/>
            <color indexed="81"/>
            <rFont val="MS P ゴシック"/>
            <family val="3"/>
            <charset val="128"/>
          </rPr>
          <t>Existence of work experience</t>
        </r>
      </text>
    </comment>
  </commentList>
</comments>
</file>

<file path=xl/comments2.xml><?xml version="1.0" encoding="utf-8"?>
<comments xmlns="http://schemas.openxmlformats.org/spreadsheetml/2006/main">
  <authors>
    <author>大河原</author>
  </authors>
  <commentList>
    <comment ref="A1" authorId="0" shapeId="0">
      <text>
        <r>
          <rPr>
            <b/>
            <sz val="9"/>
            <color indexed="81"/>
            <rFont val="MS P ゴシック"/>
            <family val="3"/>
            <charset val="128"/>
          </rPr>
          <t>Item</t>
        </r>
      </text>
    </comment>
    <comment ref="A2" authorId="0" shapeId="0">
      <text>
        <r>
          <rPr>
            <b/>
            <sz val="9"/>
            <color indexed="81"/>
            <rFont val="MS P ゴシック"/>
            <family val="3"/>
            <charset val="128"/>
          </rPr>
          <t>subject</t>
        </r>
      </text>
    </comment>
    <comment ref="A3" authorId="0" shapeId="0">
      <text>
        <r>
          <rPr>
            <b/>
            <sz val="9"/>
            <color indexed="81"/>
            <rFont val="MS P ゴシック"/>
            <family val="3"/>
            <charset val="128"/>
          </rPr>
          <t>Faculty member</t>
        </r>
      </text>
    </comment>
    <comment ref="A4" authorId="0" shapeId="0">
      <text>
        <r>
          <rPr>
            <b/>
            <sz val="9"/>
            <color indexed="81"/>
            <rFont val="MS P ゴシック"/>
            <family val="3"/>
            <charset val="128"/>
          </rPr>
          <t>Special program</t>
        </r>
      </text>
    </comment>
    <comment ref="A5" authorId="0" shapeId="0">
      <text>
        <r>
          <rPr>
            <b/>
            <sz val="9"/>
            <color indexed="81"/>
            <rFont val="MS P ゴシック"/>
            <family val="3"/>
            <charset val="128"/>
          </rPr>
          <t>Relationship with educational goal
(DP point allocation)</t>
        </r>
      </text>
    </comment>
    <comment ref="A6" authorId="0" shapeId="0">
      <text>
        <r>
          <rPr>
            <b/>
            <sz val="9"/>
            <color indexed="81"/>
            <rFont val="MS P ゴシック"/>
            <family val="3"/>
            <charset val="128"/>
          </rPr>
          <t>Outline of the lecture</t>
        </r>
      </text>
    </comment>
    <comment ref="A7" authorId="0" shapeId="0">
      <text>
        <r>
          <rPr>
            <b/>
            <sz val="9"/>
            <color indexed="81"/>
            <rFont val="MS P ゴシック"/>
            <family val="3"/>
            <charset val="128"/>
          </rPr>
          <t>Unit recognition criteria</t>
        </r>
      </text>
    </comment>
    <comment ref="A8" authorId="0" shapeId="0">
      <text>
        <r>
          <rPr>
            <b/>
            <sz val="9"/>
            <color indexed="81"/>
            <rFont val="MS P ゴシック"/>
            <family val="3"/>
            <charset val="128"/>
          </rPr>
          <t>Lecture plan</t>
        </r>
      </text>
    </comment>
    <comment ref="A9" authorId="0" shapeId="0">
      <text>
        <r>
          <rPr>
            <b/>
            <sz val="9"/>
            <color indexed="81"/>
            <rFont val="MS P ゴシック"/>
            <family val="3"/>
            <charset val="128"/>
          </rPr>
          <t>Class method</t>
        </r>
      </text>
    </comment>
    <comment ref="A10" authorId="0" shapeId="0">
      <text>
        <r>
          <rPr>
            <b/>
            <sz val="9"/>
            <color indexed="81"/>
            <rFont val="MS P ゴシック"/>
            <family val="3"/>
            <charset val="128"/>
          </rPr>
          <t>Teaching materials / textbooks</t>
        </r>
      </text>
    </comment>
    <comment ref="A11" authorId="0" shapeId="0">
      <text>
        <r>
          <rPr>
            <b/>
            <sz val="9"/>
            <color indexed="81"/>
            <rFont val="MS P ゴシック"/>
            <family val="3"/>
            <charset val="128"/>
          </rPr>
          <t>Reference book</t>
        </r>
      </text>
    </comment>
    <comment ref="A12" authorId="0" shapeId="0">
      <text>
        <r>
          <rPr>
            <b/>
            <sz val="9"/>
            <color indexed="81"/>
            <rFont val="MS P ゴシック"/>
            <family val="3"/>
            <charset val="128"/>
          </rPr>
          <t>Out-of-class study,And equired study time</t>
        </r>
      </text>
    </comment>
    <comment ref="A13" authorId="0" shapeId="0">
      <text>
        <r>
          <rPr>
            <b/>
            <sz val="9"/>
            <color indexed="81"/>
            <rFont val="MS P ゴシック"/>
            <family val="3"/>
            <charset val="128"/>
          </rPr>
          <t>Method of grade evaluation</t>
        </r>
      </text>
    </comment>
    <comment ref="A14" authorId="0" shapeId="0">
      <text>
        <r>
          <rPr>
            <b/>
            <sz val="9"/>
            <color indexed="81"/>
            <rFont val="MS P ゴシック"/>
            <family val="3"/>
            <charset val="128"/>
          </rPr>
          <t>Criteria for grading</t>
        </r>
      </text>
    </comment>
    <comment ref="A15" authorId="0" shapeId="0">
      <text>
        <r>
          <rPr>
            <b/>
            <sz val="9"/>
            <color indexed="81"/>
            <rFont val="MS P ゴシック"/>
            <family val="3"/>
            <charset val="128"/>
          </rPr>
          <t>office hour</t>
        </r>
      </text>
    </comment>
    <comment ref="A16" authorId="0" shapeId="0">
      <text>
        <r>
          <rPr>
            <b/>
            <sz val="9"/>
            <color indexed="81"/>
            <rFont val="MS P ゴシック"/>
            <family val="3"/>
            <charset val="128"/>
          </rPr>
          <t>Lesson improvement / ingenuity</t>
        </r>
      </text>
    </comment>
    <comment ref="A17" authorId="0" shapeId="0">
      <text>
        <r>
          <rPr>
            <b/>
            <sz val="9"/>
            <color indexed="81"/>
            <rFont val="MS P ゴシック"/>
            <family val="3"/>
            <charset val="128"/>
          </rPr>
          <t>Points to remember / Notes</t>
        </r>
      </text>
    </comment>
    <comment ref="A18" authorId="0" shapeId="0">
      <text>
        <r>
          <rPr>
            <b/>
            <sz val="9"/>
            <color indexed="81"/>
            <rFont val="MS P ゴシック"/>
            <family val="3"/>
            <charset val="128"/>
          </rPr>
          <t>Existence of work experience</t>
        </r>
      </text>
    </comment>
  </commentList>
</comments>
</file>

<file path=xl/comments3.xml><?xml version="1.0" encoding="utf-8"?>
<comments xmlns="http://schemas.openxmlformats.org/spreadsheetml/2006/main">
  <authors>
    <author>大河原</author>
  </authors>
  <commentList>
    <comment ref="A1" authorId="0" shapeId="0">
      <text>
        <r>
          <rPr>
            <b/>
            <sz val="9"/>
            <color indexed="81"/>
            <rFont val="MS P ゴシック"/>
            <family val="3"/>
            <charset val="128"/>
          </rPr>
          <t>Item</t>
        </r>
      </text>
    </comment>
    <comment ref="A2" authorId="0" shapeId="0">
      <text>
        <r>
          <rPr>
            <b/>
            <sz val="9"/>
            <color indexed="81"/>
            <rFont val="MS P ゴシック"/>
            <family val="3"/>
            <charset val="128"/>
          </rPr>
          <t>subject</t>
        </r>
      </text>
    </comment>
    <comment ref="A3" authorId="0" shapeId="0">
      <text>
        <r>
          <rPr>
            <b/>
            <sz val="9"/>
            <color indexed="81"/>
            <rFont val="MS P ゴシック"/>
            <family val="3"/>
            <charset val="128"/>
          </rPr>
          <t>Faculty member</t>
        </r>
      </text>
    </comment>
    <comment ref="A4" authorId="0" shapeId="0">
      <text>
        <r>
          <rPr>
            <b/>
            <sz val="9"/>
            <color indexed="81"/>
            <rFont val="MS P ゴシック"/>
            <family val="3"/>
            <charset val="128"/>
          </rPr>
          <t>Special program</t>
        </r>
      </text>
    </comment>
    <comment ref="A5" authorId="0" shapeId="0">
      <text>
        <r>
          <rPr>
            <b/>
            <sz val="9"/>
            <color indexed="81"/>
            <rFont val="MS P ゴシック"/>
            <family val="3"/>
            <charset val="128"/>
          </rPr>
          <t>Relationship with educational goal
(DP point allocation)</t>
        </r>
      </text>
    </comment>
    <comment ref="A6" authorId="0" shapeId="0">
      <text>
        <r>
          <rPr>
            <b/>
            <sz val="9"/>
            <color indexed="81"/>
            <rFont val="MS P ゴシック"/>
            <family val="3"/>
            <charset val="128"/>
          </rPr>
          <t>Outline of the lecture</t>
        </r>
      </text>
    </comment>
    <comment ref="A7" authorId="0" shapeId="0">
      <text>
        <r>
          <rPr>
            <b/>
            <sz val="9"/>
            <color indexed="81"/>
            <rFont val="MS P ゴシック"/>
            <family val="3"/>
            <charset val="128"/>
          </rPr>
          <t>Unit recognition criteria</t>
        </r>
      </text>
    </comment>
    <comment ref="A8" authorId="0" shapeId="0">
      <text>
        <r>
          <rPr>
            <b/>
            <sz val="9"/>
            <color indexed="81"/>
            <rFont val="MS P ゴシック"/>
            <family val="3"/>
            <charset val="128"/>
          </rPr>
          <t>Lecture plan</t>
        </r>
      </text>
    </comment>
    <comment ref="A9" authorId="0" shapeId="0">
      <text>
        <r>
          <rPr>
            <b/>
            <sz val="9"/>
            <color indexed="81"/>
            <rFont val="MS P ゴシック"/>
            <family val="3"/>
            <charset val="128"/>
          </rPr>
          <t>Class method</t>
        </r>
      </text>
    </comment>
    <comment ref="A10" authorId="0" shapeId="0">
      <text>
        <r>
          <rPr>
            <b/>
            <sz val="9"/>
            <color indexed="81"/>
            <rFont val="MS P ゴシック"/>
            <family val="3"/>
            <charset val="128"/>
          </rPr>
          <t>Teaching materials / textbooks</t>
        </r>
      </text>
    </comment>
    <comment ref="A11" authorId="0" shapeId="0">
      <text>
        <r>
          <rPr>
            <b/>
            <sz val="9"/>
            <color indexed="81"/>
            <rFont val="MS P ゴシック"/>
            <family val="3"/>
            <charset val="128"/>
          </rPr>
          <t>Reference book</t>
        </r>
      </text>
    </comment>
    <comment ref="A12" authorId="0" shapeId="0">
      <text>
        <r>
          <rPr>
            <b/>
            <sz val="9"/>
            <color indexed="81"/>
            <rFont val="MS P ゴシック"/>
            <family val="3"/>
            <charset val="128"/>
          </rPr>
          <t>Out-of-class study,And equired study time</t>
        </r>
      </text>
    </comment>
    <comment ref="A13" authorId="0" shapeId="0">
      <text>
        <r>
          <rPr>
            <b/>
            <sz val="9"/>
            <color indexed="81"/>
            <rFont val="MS P ゴシック"/>
            <family val="3"/>
            <charset val="128"/>
          </rPr>
          <t>Method of grade evaluation</t>
        </r>
      </text>
    </comment>
    <comment ref="A14" authorId="0" shapeId="0">
      <text>
        <r>
          <rPr>
            <b/>
            <sz val="9"/>
            <color indexed="81"/>
            <rFont val="MS P ゴシック"/>
            <family val="3"/>
            <charset val="128"/>
          </rPr>
          <t>Criteria for grading</t>
        </r>
      </text>
    </comment>
    <comment ref="A15" authorId="0" shapeId="0">
      <text>
        <r>
          <rPr>
            <b/>
            <sz val="9"/>
            <color indexed="81"/>
            <rFont val="MS P ゴシック"/>
            <family val="3"/>
            <charset val="128"/>
          </rPr>
          <t>office hour</t>
        </r>
      </text>
    </comment>
    <comment ref="A16" authorId="0" shapeId="0">
      <text>
        <r>
          <rPr>
            <b/>
            <sz val="9"/>
            <color indexed="81"/>
            <rFont val="MS P ゴシック"/>
            <family val="3"/>
            <charset val="128"/>
          </rPr>
          <t>Lesson improvement / ingenuity</t>
        </r>
      </text>
    </comment>
    <comment ref="A17" authorId="0" shapeId="0">
      <text>
        <r>
          <rPr>
            <b/>
            <sz val="9"/>
            <color indexed="81"/>
            <rFont val="MS P ゴシック"/>
            <family val="3"/>
            <charset val="128"/>
          </rPr>
          <t>Points to remember / Notes</t>
        </r>
      </text>
    </comment>
    <comment ref="A18" authorId="0" shapeId="0">
      <text>
        <r>
          <rPr>
            <b/>
            <sz val="9"/>
            <color indexed="81"/>
            <rFont val="MS P ゴシック"/>
            <family val="3"/>
            <charset val="128"/>
          </rPr>
          <t>Existence of work experience</t>
        </r>
      </text>
    </comment>
  </commentList>
</comments>
</file>

<file path=xl/comments4.xml><?xml version="1.0" encoding="utf-8"?>
<comments xmlns="http://schemas.openxmlformats.org/spreadsheetml/2006/main">
  <authors>
    <author>大河原</author>
  </authors>
  <commentList>
    <comment ref="A1" authorId="0" shapeId="0">
      <text>
        <r>
          <rPr>
            <b/>
            <sz val="9"/>
            <color indexed="81"/>
            <rFont val="MS P ゴシック"/>
            <family val="3"/>
            <charset val="128"/>
          </rPr>
          <t>Item</t>
        </r>
      </text>
    </comment>
    <comment ref="A2" authorId="0" shapeId="0">
      <text>
        <r>
          <rPr>
            <b/>
            <sz val="9"/>
            <color indexed="81"/>
            <rFont val="MS P ゴシック"/>
            <family val="3"/>
            <charset val="128"/>
          </rPr>
          <t>subject</t>
        </r>
      </text>
    </comment>
    <comment ref="A3" authorId="0" shapeId="0">
      <text>
        <r>
          <rPr>
            <b/>
            <sz val="9"/>
            <color indexed="81"/>
            <rFont val="MS P ゴシック"/>
            <family val="3"/>
            <charset val="128"/>
          </rPr>
          <t>Faculty member</t>
        </r>
      </text>
    </comment>
    <comment ref="A4" authorId="0" shapeId="0">
      <text>
        <r>
          <rPr>
            <b/>
            <sz val="9"/>
            <color indexed="81"/>
            <rFont val="MS P ゴシック"/>
            <family val="3"/>
            <charset val="128"/>
          </rPr>
          <t>Special program</t>
        </r>
      </text>
    </comment>
    <comment ref="A5" authorId="0" shapeId="0">
      <text>
        <r>
          <rPr>
            <b/>
            <sz val="9"/>
            <color indexed="81"/>
            <rFont val="MS P ゴシック"/>
            <family val="3"/>
            <charset val="128"/>
          </rPr>
          <t>Relationship with educational goal
(DP point allocation)</t>
        </r>
      </text>
    </comment>
    <comment ref="A6" authorId="0" shapeId="0">
      <text>
        <r>
          <rPr>
            <b/>
            <sz val="9"/>
            <color indexed="81"/>
            <rFont val="MS P ゴシック"/>
            <family val="3"/>
            <charset val="128"/>
          </rPr>
          <t>Outline of the lecture</t>
        </r>
      </text>
    </comment>
    <comment ref="A7" authorId="0" shapeId="0">
      <text>
        <r>
          <rPr>
            <b/>
            <sz val="9"/>
            <color indexed="81"/>
            <rFont val="MS P ゴシック"/>
            <family val="3"/>
            <charset val="128"/>
          </rPr>
          <t>Unit recognition criteria</t>
        </r>
      </text>
    </comment>
    <comment ref="A8" authorId="0" shapeId="0">
      <text>
        <r>
          <rPr>
            <b/>
            <sz val="9"/>
            <color indexed="81"/>
            <rFont val="MS P ゴシック"/>
            <family val="3"/>
            <charset val="128"/>
          </rPr>
          <t>Lecture plan</t>
        </r>
      </text>
    </comment>
    <comment ref="A9" authorId="0" shapeId="0">
      <text>
        <r>
          <rPr>
            <b/>
            <sz val="9"/>
            <color indexed="81"/>
            <rFont val="MS P ゴシック"/>
            <family val="3"/>
            <charset val="128"/>
          </rPr>
          <t>Class method</t>
        </r>
      </text>
    </comment>
    <comment ref="A10" authorId="0" shapeId="0">
      <text>
        <r>
          <rPr>
            <b/>
            <sz val="9"/>
            <color indexed="81"/>
            <rFont val="MS P ゴシック"/>
            <family val="3"/>
            <charset val="128"/>
          </rPr>
          <t>Teaching materials / textbooks</t>
        </r>
      </text>
    </comment>
    <comment ref="A11" authorId="0" shapeId="0">
      <text>
        <r>
          <rPr>
            <b/>
            <sz val="9"/>
            <color indexed="81"/>
            <rFont val="MS P ゴシック"/>
            <family val="3"/>
            <charset val="128"/>
          </rPr>
          <t>Reference book</t>
        </r>
      </text>
    </comment>
    <comment ref="A12" authorId="0" shapeId="0">
      <text>
        <r>
          <rPr>
            <b/>
            <sz val="9"/>
            <color indexed="81"/>
            <rFont val="MS P ゴシック"/>
            <family val="3"/>
            <charset val="128"/>
          </rPr>
          <t>Out-of-class study,And equired study time</t>
        </r>
      </text>
    </comment>
    <comment ref="A13" authorId="0" shapeId="0">
      <text>
        <r>
          <rPr>
            <b/>
            <sz val="9"/>
            <color indexed="81"/>
            <rFont val="MS P ゴシック"/>
            <family val="3"/>
            <charset val="128"/>
          </rPr>
          <t>Method of grade evaluation</t>
        </r>
      </text>
    </comment>
    <comment ref="A14" authorId="0" shapeId="0">
      <text>
        <r>
          <rPr>
            <b/>
            <sz val="9"/>
            <color indexed="81"/>
            <rFont val="MS P ゴシック"/>
            <family val="3"/>
            <charset val="128"/>
          </rPr>
          <t>Criteria for grading</t>
        </r>
      </text>
    </comment>
    <comment ref="A15" authorId="0" shapeId="0">
      <text>
        <r>
          <rPr>
            <b/>
            <sz val="9"/>
            <color indexed="81"/>
            <rFont val="MS P ゴシック"/>
            <family val="3"/>
            <charset val="128"/>
          </rPr>
          <t>office hour</t>
        </r>
      </text>
    </comment>
    <comment ref="A16" authorId="0" shapeId="0">
      <text>
        <r>
          <rPr>
            <b/>
            <sz val="9"/>
            <color indexed="81"/>
            <rFont val="MS P ゴシック"/>
            <family val="3"/>
            <charset val="128"/>
          </rPr>
          <t>Lesson improvement / ingenuity</t>
        </r>
      </text>
    </comment>
    <comment ref="A17" authorId="0" shapeId="0">
      <text>
        <r>
          <rPr>
            <b/>
            <sz val="9"/>
            <color indexed="81"/>
            <rFont val="MS P ゴシック"/>
            <family val="3"/>
            <charset val="128"/>
          </rPr>
          <t>Points to remember / Notes</t>
        </r>
      </text>
    </comment>
    <comment ref="A18" authorId="0" shapeId="0">
      <text>
        <r>
          <rPr>
            <b/>
            <sz val="9"/>
            <color indexed="81"/>
            <rFont val="MS P ゴシック"/>
            <family val="3"/>
            <charset val="128"/>
          </rPr>
          <t>Existence of work experience</t>
        </r>
      </text>
    </comment>
  </commentList>
</comments>
</file>

<file path=xl/comments5.xml><?xml version="1.0" encoding="utf-8"?>
<comments xmlns="http://schemas.openxmlformats.org/spreadsheetml/2006/main">
  <authors>
    <author>大河原</author>
  </authors>
  <commentList>
    <comment ref="A1" authorId="0" shapeId="0">
      <text>
        <r>
          <rPr>
            <b/>
            <sz val="9"/>
            <color indexed="81"/>
            <rFont val="MS P ゴシック"/>
            <family val="3"/>
            <charset val="128"/>
          </rPr>
          <t>Item</t>
        </r>
      </text>
    </comment>
    <comment ref="A2" authorId="0" shapeId="0">
      <text>
        <r>
          <rPr>
            <b/>
            <sz val="9"/>
            <color indexed="81"/>
            <rFont val="MS P ゴシック"/>
            <family val="3"/>
            <charset val="128"/>
          </rPr>
          <t>subject</t>
        </r>
      </text>
    </comment>
    <comment ref="A3" authorId="0" shapeId="0">
      <text>
        <r>
          <rPr>
            <b/>
            <sz val="9"/>
            <color indexed="81"/>
            <rFont val="MS P ゴシック"/>
            <family val="3"/>
            <charset val="128"/>
          </rPr>
          <t>Faculty member</t>
        </r>
      </text>
    </comment>
    <comment ref="A4" authorId="0" shapeId="0">
      <text>
        <r>
          <rPr>
            <b/>
            <sz val="9"/>
            <color indexed="81"/>
            <rFont val="MS P ゴシック"/>
            <family val="3"/>
            <charset val="128"/>
          </rPr>
          <t>Special program</t>
        </r>
      </text>
    </comment>
    <comment ref="A5" authorId="0" shapeId="0">
      <text>
        <r>
          <rPr>
            <b/>
            <sz val="9"/>
            <color indexed="81"/>
            <rFont val="MS P ゴシック"/>
            <family val="3"/>
            <charset val="128"/>
          </rPr>
          <t>Relationship with educational goal
(DP point allocation)</t>
        </r>
      </text>
    </comment>
    <comment ref="A6" authorId="0" shapeId="0">
      <text>
        <r>
          <rPr>
            <b/>
            <sz val="9"/>
            <color indexed="81"/>
            <rFont val="MS P ゴシック"/>
            <family val="3"/>
            <charset val="128"/>
          </rPr>
          <t>Outline of the lecture</t>
        </r>
      </text>
    </comment>
    <comment ref="A7" authorId="0" shapeId="0">
      <text>
        <r>
          <rPr>
            <b/>
            <sz val="9"/>
            <color indexed="81"/>
            <rFont val="MS P ゴシック"/>
            <family val="3"/>
            <charset val="128"/>
          </rPr>
          <t>Unit recognition criteria</t>
        </r>
      </text>
    </comment>
    <comment ref="A8" authorId="0" shapeId="0">
      <text>
        <r>
          <rPr>
            <b/>
            <sz val="9"/>
            <color indexed="81"/>
            <rFont val="MS P ゴシック"/>
            <family val="3"/>
            <charset val="128"/>
          </rPr>
          <t>Lecture plan</t>
        </r>
      </text>
    </comment>
    <comment ref="A9" authorId="0" shapeId="0">
      <text>
        <r>
          <rPr>
            <b/>
            <sz val="9"/>
            <color indexed="81"/>
            <rFont val="MS P ゴシック"/>
            <family val="3"/>
            <charset val="128"/>
          </rPr>
          <t>Class method</t>
        </r>
      </text>
    </comment>
    <comment ref="A10" authorId="0" shapeId="0">
      <text>
        <r>
          <rPr>
            <b/>
            <sz val="9"/>
            <color indexed="81"/>
            <rFont val="MS P ゴシック"/>
            <family val="3"/>
            <charset val="128"/>
          </rPr>
          <t>Teaching materials / textbooks</t>
        </r>
      </text>
    </comment>
    <comment ref="A11" authorId="0" shapeId="0">
      <text>
        <r>
          <rPr>
            <b/>
            <sz val="9"/>
            <color indexed="81"/>
            <rFont val="MS P ゴシック"/>
            <family val="3"/>
            <charset val="128"/>
          </rPr>
          <t>Reference book</t>
        </r>
      </text>
    </comment>
    <comment ref="A12" authorId="0" shapeId="0">
      <text>
        <r>
          <rPr>
            <b/>
            <sz val="9"/>
            <color indexed="81"/>
            <rFont val="MS P ゴシック"/>
            <family val="3"/>
            <charset val="128"/>
          </rPr>
          <t>Out-of-class study,And equired study time</t>
        </r>
      </text>
    </comment>
    <comment ref="A13" authorId="0" shapeId="0">
      <text>
        <r>
          <rPr>
            <b/>
            <sz val="9"/>
            <color indexed="81"/>
            <rFont val="MS P ゴシック"/>
            <family val="3"/>
            <charset val="128"/>
          </rPr>
          <t>Method of grade evaluation</t>
        </r>
      </text>
    </comment>
    <comment ref="A14" authorId="0" shapeId="0">
      <text>
        <r>
          <rPr>
            <b/>
            <sz val="9"/>
            <color indexed="81"/>
            <rFont val="MS P ゴシック"/>
            <family val="3"/>
            <charset val="128"/>
          </rPr>
          <t>Criteria for grading</t>
        </r>
      </text>
    </comment>
    <comment ref="A15" authorId="0" shapeId="0">
      <text>
        <r>
          <rPr>
            <b/>
            <sz val="9"/>
            <color indexed="81"/>
            <rFont val="MS P ゴシック"/>
            <family val="3"/>
            <charset val="128"/>
          </rPr>
          <t>office hour</t>
        </r>
      </text>
    </comment>
    <comment ref="A16" authorId="0" shapeId="0">
      <text>
        <r>
          <rPr>
            <b/>
            <sz val="9"/>
            <color indexed="81"/>
            <rFont val="MS P ゴシック"/>
            <family val="3"/>
            <charset val="128"/>
          </rPr>
          <t>Lesson improvement / ingenuity</t>
        </r>
      </text>
    </comment>
    <comment ref="A17" authorId="0" shapeId="0">
      <text>
        <r>
          <rPr>
            <b/>
            <sz val="9"/>
            <color indexed="81"/>
            <rFont val="MS P ゴシック"/>
            <family val="3"/>
            <charset val="128"/>
          </rPr>
          <t>Points to remember / Notes</t>
        </r>
      </text>
    </comment>
    <comment ref="A18" authorId="0" shapeId="0">
      <text>
        <r>
          <rPr>
            <b/>
            <sz val="9"/>
            <color indexed="81"/>
            <rFont val="MS P ゴシック"/>
            <family val="3"/>
            <charset val="128"/>
          </rPr>
          <t>Existence of work experience</t>
        </r>
      </text>
    </comment>
  </commentList>
</comments>
</file>

<file path=xl/comments6.xml><?xml version="1.0" encoding="utf-8"?>
<comments xmlns="http://schemas.openxmlformats.org/spreadsheetml/2006/main">
  <authors>
    <author>大河原</author>
  </authors>
  <commentList>
    <comment ref="A1" authorId="0" shapeId="0">
      <text>
        <r>
          <rPr>
            <b/>
            <sz val="9"/>
            <color indexed="81"/>
            <rFont val="MS P ゴシック"/>
            <family val="3"/>
            <charset val="128"/>
          </rPr>
          <t>Item</t>
        </r>
      </text>
    </comment>
    <comment ref="A2" authorId="0" shapeId="0">
      <text>
        <r>
          <rPr>
            <b/>
            <sz val="9"/>
            <color indexed="81"/>
            <rFont val="MS P ゴシック"/>
            <family val="3"/>
            <charset val="128"/>
          </rPr>
          <t>subject</t>
        </r>
      </text>
    </comment>
    <comment ref="A3" authorId="0" shapeId="0">
      <text>
        <r>
          <rPr>
            <b/>
            <sz val="9"/>
            <color indexed="81"/>
            <rFont val="MS P ゴシック"/>
            <family val="3"/>
            <charset val="128"/>
          </rPr>
          <t>Faculty member</t>
        </r>
      </text>
    </comment>
    <comment ref="A4" authorId="0" shapeId="0">
      <text>
        <r>
          <rPr>
            <b/>
            <sz val="9"/>
            <color indexed="81"/>
            <rFont val="MS P ゴシック"/>
            <family val="3"/>
            <charset val="128"/>
          </rPr>
          <t>Special program</t>
        </r>
      </text>
    </comment>
    <comment ref="A5" authorId="0" shapeId="0">
      <text>
        <r>
          <rPr>
            <b/>
            <sz val="9"/>
            <color indexed="81"/>
            <rFont val="MS P ゴシック"/>
            <family val="3"/>
            <charset val="128"/>
          </rPr>
          <t>Relationship with educational goal
(DP point allocation)</t>
        </r>
      </text>
    </comment>
    <comment ref="A6" authorId="0" shapeId="0">
      <text>
        <r>
          <rPr>
            <b/>
            <sz val="9"/>
            <color indexed="81"/>
            <rFont val="MS P ゴシック"/>
            <family val="3"/>
            <charset val="128"/>
          </rPr>
          <t>Outline of the lecture</t>
        </r>
      </text>
    </comment>
    <comment ref="A7" authorId="0" shapeId="0">
      <text>
        <r>
          <rPr>
            <b/>
            <sz val="9"/>
            <color indexed="81"/>
            <rFont val="MS P ゴシック"/>
            <family val="3"/>
            <charset val="128"/>
          </rPr>
          <t>Unit recognition criteria</t>
        </r>
      </text>
    </comment>
    <comment ref="A8" authorId="0" shapeId="0">
      <text>
        <r>
          <rPr>
            <b/>
            <sz val="9"/>
            <color indexed="81"/>
            <rFont val="MS P ゴシック"/>
            <family val="3"/>
            <charset val="128"/>
          </rPr>
          <t>Lecture plan</t>
        </r>
      </text>
    </comment>
    <comment ref="A9" authorId="0" shapeId="0">
      <text>
        <r>
          <rPr>
            <b/>
            <sz val="9"/>
            <color indexed="81"/>
            <rFont val="MS P ゴシック"/>
            <family val="3"/>
            <charset val="128"/>
          </rPr>
          <t>Class method</t>
        </r>
      </text>
    </comment>
    <comment ref="A10" authorId="0" shapeId="0">
      <text>
        <r>
          <rPr>
            <b/>
            <sz val="9"/>
            <color indexed="81"/>
            <rFont val="MS P ゴシック"/>
            <family val="3"/>
            <charset val="128"/>
          </rPr>
          <t>Teaching materials / textbooks</t>
        </r>
      </text>
    </comment>
    <comment ref="A11" authorId="0" shapeId="0">
      <text>
        <r>
          <rPr>
            <b/>
            <sz val="9"/>
            <color indexed="81"/>
            <rFont val="MS P ゴシック"/>
            <family val="3"/>
            <charset val="128"/>
          </rPr>
          <t>Reference book</t>
        </r>
      </text>
    </comment>
    <comment ref="A12" authorId="0" shapeId="0">
      <text>
        <r>
          <rPr>
            <b/>
            <sz val="9"/>
            <color indexed="81"/>
            <rFont val="MS P ゴシック"/>
            <family val="3"/>
            <charset val="128"/>
          </rPr>
          <t>Out-of-class study,And equired study time</t>
        </r>
      </text>
    </comment>
    <comment ref="A13" authorId="0" shapeId="0">
      <text>
        <r>
          <rPr>
            <b/>
            <sz val="9"/>
            <color indexed="81"/>
            <rFont val="MS P ゴシック"/>
            <family val="3"/>
            <charset val="128"/>
          </rPr>
          <t>Method of grade evaluation</t>
        </r>
      </text>
    </comment>
    <comment ref="A14" authorId="0" shapeId="0">
      <text>
        <r>
          <rPr>
            <b/>
            <sz val="9"/>
            <color indexed="81"/>
            <rFont val="MS P ゴシック"/>
            <family val="3"/>
            <charset val="128"/>
          </rPr>
          <t>Criteria for grading</t>
        </r>
      </text>
    </comment>
    <comment ref="A15" authorId="0" shapeId="0">
      <text>
        <r>
          <rPr>
            <b/>
            <sz val="9"/>
            <color indexed="81"/>
            <rFont val="MS P ゴシック"/>
            <family val="3"/>
            <charset val="128"/>
          </rPr>
          <t>office hour</t>
        </r>
      </text>
    </comment>
    <comment ref="A16" authorId="0" shapeId="0">
      <text>
        <r>
          <rPr>
            <b/>
            <sz val="9"/>
            <color indexed="81"/>
            <rFont val="MS P ゴシック"/>
            <family val="3"/>
            <charset val="128"/>
          </rPr>
          <t>Lesson improvement / ingenuity</t>
        </r>
      </text>
    </comment>
    <comment ref="A17" authorId="0" shapeId="0">
      <text>
        <r>
          <rPr>
            <b/>
            <sz val="9"/>
            <color indexed="81"/>
            <rFont val="MS P ゴシック"/>
            <family val="3"/>
            <charset val="128"/>
          </rPr>
          <t>Points to remember / Notes</t>
        </r>
      </text>
    </comment>
    <comment ref="A18" authorId="0" shapeId="0">
      <text>
        <r>
          <rPr>
            <b/>
            <sz val="9"/>
            <color indexed="81"/>
            <rFont val="MS P ゴシック"/>
            <family val="3"/>
            <charset val="128"/>
          </rPr>
          <t>Existence of work experience</t>
        </r>
      </text>
    </comment>
  </commentList>
</comments>
</file>

<file path=xl/comments7.xml><?xml version="1.0" encoding="utf-8"?>
<comments xmlns="http://schemas.openxmlformats.org/spreadsheetml/2006/main">
  <authors>
    <author>大河原</author>
  </authors>
  <commentList>
    <comment ref="A1" authorId="0" shapeId="0">
      <text>
        <r>
          <rPr>
            <b/>
            <sz val="9"/>
            <color indexed="81"/>
            <rFont val="MS P ゴシック"/>
            <family val="3"/>
            <charset val="128"/>
          </rPr>
          <t>Item</t>
        </r>
      </text>
    </comment>
    <comment ref="A2" authorId="0" shapeId="0">
      <text>
        <r>
          <rPr>
            <b/>
            <sz val="9"/>
            <color indexed="81"/>
            <rFont val="MS P ゴシック"/>
            <family val="3"/>
            <charset val="128"/>
          </rPr>
          <t>subject</t>
        </r>
      </text>
    </comment>
    <comment ref="A3" authorId="0" shapeId="0">
      <text>
        <r>
          <rPr>
            <b/>
            <sz val="9"/>
            <color indexed="81"/>
            <rFont val="MS P ゴシック"/>
            <family val="3"/>
            <charset val="128"/>
          </rPr>
          <t>Faculty member</t>
        </r>
      </text>
    </comment>
    <comment ref="A4" authorId="0" shapeId="0">
      <text>
        <r>
          <rPr>
            <b/>
            <sz val="9"/>
            <color indexed="81"/>
            <rFont val="MS P ゴシック"/>
            <family val="3"/>
            <charset val="128"/>
          </rPr>
          <t>Special program</t>
        </r>
      </text>
    </comment>
    <comment ref="A5" authorId="0" shapeId="0">
      <text>
        <r>
          <rPr>
            <b/>
            <sz val="9"/>
            <color indexed="81"/>
            <rFont val="MS P ゴシック"/>
            <family val="3"/>
            <charset val="128"/>
          </rPr>
          <t>Relationship with educational goal
(DP point allocation)</t>
        </r>
      </text>
    </comment>
    <comment ref="A6" authorId="0" shapeId="0">
      <text>
        <r>
          <rPr>
            <b/>
            <sz val="9"/>
            <color indexed="81"/>
            <rFont val="MS P ゴシック"/>
            <family val="3"/>
            <charset val="128"/>
          </rPr>
          <t>Outline of the lecture</t>
        </r>
      </text>
    </comment>
    <comment ref="A7" authorId="0" shapeId="0">
      <text>
        <r>
          <rPr>
            <b/>
            <sz val="9"/>
            <color indexed="81"/>
            <rFont val="MS P ゴシック"/>
            <family val="3"/>
            <charset val="128"/>
          </rPr>
          <t>Unit recognition criteria</t>
        </r>
      </text>
    </comment>
    <comment ref="A8" authorId="0" shapeId="0">
      <text>
        <r>
          <rPr>
            <b/>
            <sz val="9"/>
            <color indexed="81"/>
            <rFont val="MS P ゴシック"/>
            <family val="3"/>
            <charset val="128"/>
          </rPr>
          <t>Lecture plan</t>
        </r>
      </text>
    </comment>
    <comment ref="A9" authorId="0" shapeId="0">
      <text>
        <r>
          <rPr>
            <b/>
            <sz val="9"/>
            <color indexed="81"/>
            <rFont val="MS P ゴシック"/>
            <family val="3"/>
            <charset val="128"/>
          </rPr>
          <t>Class method</t>
        </r>
      </text>
    </comment>
    <comment ref="A10" authorId="0" shapeId="0">
      <text>
        <r>
          <rPr>
            <b/>
            <sz val="9"/>
            <color indexed="81"/>
            <rFont val="MS P ゴシック"/>
            <family val="3"/>
            <charset val="128"/>
          </rPr>
          <t>Teaching materials / textbooks</t>
        </r>
      </text>
    </comment>
    <comment ref="A11" authorId="0" shapeId="0">
      <text>
        <r>
          <rPr>
            <b/>
            <sz val="9"/>
            <color indexed="81"/>
            <rFont val="MS P ゴシック"/>
            <family val="3"/>
            <charset val="128"/>
          </rPr>
          <t>Reference book</t>
        </r>
      </text>
    </comment>
    <comment ref="A12" authorId="0" shapeId="0">
      <text>
        <r>
          <rPr>
            <b/>
            <sz val="9"/>
            <color indexed="81"/>
            <rFont val="MS P ゴシック"/>
            <family val="3"/>
            <charset val="128"/>
          </rPr>
          <t>Out-of-class study,And equired study time</t>
        </r>
      </text>
    </comment>
    <comment ref="A13" authorId="0" shapeId="0">
      <text>
        <r>
          <rPr>
            <b/>
            <sz val="9"/>
            <color indexed="81"/>
            <rFont val="MS P ゴシック"/>
            <family val="3"/>
            <charset val="128"/>
          </rPr>
          <t>Method of grade evaluation</t>
        </r>
      </text>
    </comment>
    <comment ref="A14" authorId="0" shapeId="0">
      <text>
        <r>
          <rPr>
            <b/>
            <sz val="9"/>
            <color indexed="81"/>
            <rFont val="MS P ゴシック"/>
            <family val="3"/>
            <charset val="128"/>
          </rPr>
          <t>Criteria for grading</t>
        </r>
      </text>
    </comment>
    <comment ref="A15" authorId="0" shapeId="0">
      <text>
        <r>
          <rPr>
            <b/>
            <sz val="9"/>
            <color indexed="81"/>
            <rFont val="MS P ゴシック"/>
            <family val="3"/>
            <charset val="128"/>
          </rPr>
          <t>office hour</t>
        </r>
      </text>
    </comment>
    <comment ref="A16" authorId="0" shapeId="0">
      <text>
        <r>
          <rPr>
            <b/>
            <sz val="9"/>
            <color indexed="81"/>
            <rFont val="MS P ゴシック"/>
            <family val="3"/>
            <charset val="128"/>
          </rPr>
          <t>Lesson improvement / ingenuity</t>
        </r>
      </text>
    </comment>
    <comment ref="A17" authorId="0" shapeId="0">
      <text>
        <r>
          <rPr>
            <b/>
            <sz val="9"/>
            <color indexed="81"/>
            <rFont val="MS P ゴシック"/>
            <family val="3"/>
            <charset val="128"/>
          </rPr>
          <t>Points to remember / Notes</t>
        </r>
      </text>
    </comment>
    <comment ref="A18" authorId="0" shapeId="0">
      <text>
        <r>
          <rPr>
            <b/>
            <sz val="9"/>
            <color indexed="81"/>
            <rFont val="MS P ゴシック"/>
            <family val="3"/>
            <charset val="128"/>
          </rPr>
          <t>Existence of work experience</t>
        </r>
      </text>
    </comment>
  </commentList>
</comments>
</file>

<file path=xl/comments8.xml><?xml version="1.0" encoding="utf-8"?>
<comments xmlns="http://schemas.openxmlformats.org/spreadsheetml/2006/main">
  <authors>
    <author>大河原</author>
  </authors>
  <commentList>
    <comment ref="A1" authorId="0" shapeId="0">
      <text>
        <r>
          <rPr>
            <b/>
            <sz val="9"/>
            <color indexed="81"/>
            <rFont val="MS P ゴシック"/>
            <family val="3"/>
            <charset val="128"/>
          </rPr>
          <t>Item</t>
        </r>
      </text>
    </comment>
    <comment ref="A2" authorId="0" shapeId="0">
      <text>
        <r>
          <rPr>
            <b/>
            <sz val="9"/>
            <color indexed="81"/>
            <rFont val="MS P ゴシック"/>
            <family val="3"/>
            <charset val="128"/>
          </rPr>
          <t>subject</t>
        </r>
      </text>
    </comment>
    <comment ref="A3" authorId="0" shapeId="0">
      <text>
        <r>
          <rPr>
            <b/>
            <sz val="9"/>
            <color indexed="81"/>
            <rFont val="MS P ゴシック"/>
            <family val="3"/>
            <charset val="128"/>
          </rPr>
          <t>Faculty member</t>
        </r>
      </text>
    </comment>
    <comment ref="A4" authorId="0" shapeId="0">
      <text>
        <r>
          <rPr>
            <b/>
            <sz val="9"/>
            <color indexed="81"/>
            <rFont val="MS P ゴシック"/>
            <family val="3"/>
            <charset val="128"/>
          </rPr>
          <t>Special program</t>
        </r>
      </text>
    </comment>
    <comment ref="A5" authorId="0" shapeId="0">
      <text>
        <r>
          <rPr>
            <b/>
            <sz val="9"/>
            <color indexed="81"/>
            <rFont val="MS P ゴシック"/>
            <family val="3"/>
            <charset val="128"/>
          </rPr>
          <t>Relationship with educational goal
(DP point allocation)</t>
        </r>
      </text>
    </comment>
    <comment ref="A6" authorId="0" shapeId="0">
      <text>
        <r>
          <rPr>
            <b/>
            <sz val="9"/>
            <color indexed="81"/>
            <rFont val="MS P ゴシック"/>
            <family val="3"/>
            <charset val="128"/>
          </rPr>
          <t>Outline of the lecture</t>
        </r>
      </text>
    </comment>
    <comment ref="A7" authorId="0" shapeId="0">
      <text>
        <r>
          <rPr>
            <b/>
            <sz val="9"/>
            <color indexed="81"/>
            <rFont val="MS P ゴシック"/>
            <family val="3"/>
            <charset val="128"/>
          </rPr>
          <t>Unit recognition criteria</t>
        </r>
      </text>
    </comment>
    <comment ref="A8" authorId="0" shapeId="0">
      <text>
        <r>
          <rPr>
            <b/>
            <sz val="9"/>
            <color indexed="81"/>
            <rFont val="MS P ゴシック"/>
            <family val="3"/>
            <charset val="128"/>
          </rPr>
          <t>Lecture plan</t>
        </r>
      </text>
    </comment>
    <comment ref="A9" authorId="0" shapeId="0">
      <text>
        <r>
          <rPr>
            <b/>
            <sz val="9"/>
            <color indexed="81"/>
            <rFont val="MS P ゴシック"/>
            <family val="3"/>
            <charset val="128"/>
          </rPr>
          <t>Class method</t>
        </r>
      </text>
    </comment>
    <comment ref="A10" authorId="0" shapeId="0">
      <text>
        <r>
          <rPr>
            <b/>
            <sz val="9"/>
            <color indexed="81"/>
            <rFont val="MS P ゴシック"/>
            <family val="3"/>
            <charset val="128"/>
          </rPr>
          <t>Teaching materials / textbooks</t>
        </r>
      </text>
    </comment>
    <comment ref="A11" authorId="0" shapeId="0">
      <text>
        <r>
          <rPr>
            <b/>
            <sz val="9"/>
            <color indexed="81"/>
            <rFont val="MS P ゴシック"/>
            <family val="3"/>
            <charset val="128"/>
          </rPr>
          <t>Reference book</t>
        </r>
      </text>
    </comment>
    <comment ref="A12" authorId="0" shapeId="0">
      <text>
        <r>
          <rPr>
            <b/>
            <sz val="9"/>
            <color indexed="81"/>
            <rFont val="MS P ゴシック"/>
            <family val="3"/>
            <charset val="128"/>
          </rPr>
          <t>Out-of-class study,And equired study time</t>
        </r>
      </text>
    </comment>
    <comment ref="A13" authorId="0" shapeId="0">
      <text>
        <r>
          <rPr>
            <b/>
            <sz val="9"/>
            <color indexed="81"/>
            <rFont val="MS P ゴシック"/>
            <family val="3"/>
            <charset val="128"/>
          </rPr>
          <t>Method of grade evaluation</t>
        </r>
      </text>
    </comment>
    <comment ref="A14" authorId="0" shapeId="0">
      <text>
        <r>
          <rPr>
            <b/>
            <sz val="9"/>
            <color indexed="81"/>
            <rFont val="MS P ゴシック"/>
            <family val="3"/>
            <charset val="128"/>
          </rPr>
          <t>Criteria for grading</t>
        </r>
      </text>
    </comment>
    <comment ref="A15" authorId="0" shapeId="0">
      <text>
        <r>
          <rPr>
            <b/>
            <sz val="9"/>
            <color indexed="81"/>
            <rFont val="MS P ゴシック"/>
            <family val="3"/>
            <charset val="128"/>
          </rPr>
          <t>office hour</t>
        </r>
      </text>
    </comment>
    <comment ref="A16" authorId="0" shapeId="0">
      <text>
        <r>
          <rPr>
            <b/>
            <sz val="9"/>
            <color indexed="81"/>
            <rFont val="MS P ゴシック"/>
            <family val="3"/>
            <charset val="128"/>
          </rPr>
          <t>Lesson improvement / ingenuity</t>
        </r>
      </text>
    </comment>
    <comment ref="A17" authorId="0" shapeId="0">
      <text>
        <r>
          <rPr>
            <b/>
            <sz val="9"/>
            <color indexed="81"/>
            <rFont val="MS P ゴシック"/>
            <family val="3"/>
            <charset val="128"/>
          </rPr>
          <t>Points to remember / Notes</t>
        </r>
      </text>
    </comment>
    <comment ref="A18" authorId="0" shapeId="0">
      <text>
        <r>
          <rPr>
            <b/>
            <sz val="9"/>
            <color indexed="81"/>
            <rFont val="MS P ゴシック"/>
            <family val="3"/>
            <charset val="128"/>
          </rPr>
          <t>Existence of work experience</t>
        </r>
      </text>
    </comment>
  </commentList>
</comments>
</file>

<file path=xl/comments9.xml><?xml version="1.0" encoding="utf-8"?>
<comments xmlns="http://schemas.openxmlformats.org/spreadsheetml/2006/main">
  <authors>
    <author>大河原</author>
  </authors>
  <commentList>
    <comment ref="A1" authorId="0" shapeId="0">
      <text>
        <r>
          <rPr>
            <b/>
            <sz val="9"/>
            <color indexed="81"/>
            <rFont val="MS P ゴシック"/>
            <family val="3"/>
            <charset val="128"/>
          </rPr>
          <t>Item</t>
        </r>
      </text>
    </comment>
    <comment ref="A2" authorId="0" shapeId="0">
      <text>
        <r>
          <rPr>
            <b/>
            <sz val="9"/>
            <color indexed="81"/>
            <rFont val="MS P ゴシック"/>
            <family val="3"/>
            <charset val="128"/>
          </rPr>
          <t>subject</t>
        </r>
      </text>
    </comment>
    <comment ref="A3" authorId="0" shapeId="0">
      <text>
        <r>
          <rPr>
            <b/>
            <sz val="9"/>
            <color indexed="81"/>
            <rFont val="MS P ゴシック"/>
            <family val="3"/>
            <charset val="128"/>
          </rPr>
          <t>Faculty member</t>
        </r>
      </text>
    </comment>
    <comment ref="A4" authorId="0" shapeId="0">
      <text>
        <r>
          <rPr>
            <b/>
            <sz val="9"/>
            <color indexed="81"/>
            <rFont val="MS P ゴシック"/>
            <family val="3"/>
            <charset val="128"/>
          </rPr>
          <t>Special program</t>
        </r>
      </text>
    </comment>
    <comment ref="A5" authorId="0" shapeId="0">
      <text>
        <r>
          <rPr>
            <b/>
            <sz val="9"/>
            <color indexed="81"/>
            <rFont val="MS P ゴシック"/>
            <family val="3"/>
            <charset val="128"/>
          </rPr>
          <t>Relationship with educational goal
(DP point allocation)</t>
        </r>
      </text>
    </comment>
    <comment ref="A6" authorId="0" shapeId="0">
      <text>
        <r>
          <rPr>
            <b/>
            <sz val="9"/>
            <color indexed="81"/>
            <rFont val="MS P ゴシック"/>
            <family val="3"/>
            <charset val="128"/>
          </rPr>
          <t>Outline of the lecture</t>
        </r>
      </text>
    </comment>
    <comment ref="A7" authorId="0" shapeId="0">
      <text>
        <r>
          <rPr>
            <b/>
            <sz val="9"/>
            <color indexed="81"/>
            <rFont val="MS P ゴシック"/>
            <family val="3"/>
            <charset val="128"/>
          </rPr>
          <t>Unit recognition criteria</t>
        </r>
      </text>
    </comment>
    <comment ref="A8" authorId="0" shapeId="0">
      <text>
        <r>
          <rPr>
            <b/>
            <sz val="9"/>
            <color indexed="81"/>
            <rFont val="MS P ゴシック"/>
            <family val="3"/>
            <charset val="128"/>
          </rPr>
          <t>Lecture plan</t>
        </r>
      </text>
    </comment>
    <comment ref="A9" authorId="0" shapeId="0">
      <text>
        <r>
          <rPr>
            <b/>
            <sz val="9"/>
            <color indexed="81"/>
            <rFont val="MS P ゴシック"/>
            <family val="3"/>
            <charset val="128"/>
          </rPr>
          <t>Class method</t>
        </r>
      </text>
    </comment>
    <comment ref="A10" authorId="0" shapeId="0">
      <text>
        <r>
          <rPr>
            <b/>
            <sz val="9"/>
            <color indexed="81"/>
            <rFont val="MS P ゴシック"/>
            <family val="3"/>
            <charset val="128"/>
          </rPr>
          <t>Teaching materials / textbooks</t>
        </r>
      </text>
    </comment>
    <comment ref="A11" authorId="0" shapeId="0">
      <text>
        <r>
          <rPr>
            <b/>
            <sz val="9"/>
            <color indexed="81"/>
            <rFont val="MS P ゴシック"/>
            <family val="3"/>
            <charset val="128"/>
          </rPr>
          <t>Reference book</t>
        </r>
      </text>
    </comment>
    <comment ref="A12" authorId="0" shapeId="0">
      <text>
        <r>
          <rPr>
            <b/>
            <sz val="9"/>
            <color indexed="81"/>
            <rFont val="MS P ゴシック"/>
            <family val="3"/>
            <charset val="128"/>
          </rPr>
          <t>Out-of-class study,And equired study time</t>
        </r>
      </text>
    </comment>
    <comment ref="A13" authorId="0" shapeId="0">
      <text>
        <r>
          <rPr>
            <b/>
            <sz val="9"/>
            <color indexed="81"/>
            <rFont val="MS P ゴシック"/>
            <family val="3"/>
            <charset val="128"/>
          </rPr>
          <t>Method of grade evaluation</t>
        </r>
      </text>
    </comment>
    <comment ref="A14" authorId="0" shapeId="0">
      <text>
        <r>
          <rPr>
            <b/>
            <sz val="9"/>
            <color indexed="81"/>
            <rFont val="MS P ゴシック"/>
            <family val="3"/>
            <charset val="128"/>
          </rPr>
          <t>Criteria for grading</t>
        </r>
      </text>
    </comment>
    <comment ref="A15" authorId="0" shapeId="0">
      <text>
        <r>
          <rPr>
            <b/>
            <sz val="9"/>
            <color indexed="81"/>
            <rFont val="MS P ゴシック"/>
            <family val="3"/>
            <charset val="128"/>
          </rPr>
          <t>office hour</t>
        </r>
      </text>
    </comment>
    <comment ref="A16" authorId="0" shapeId="0">
      <text>
        <r>
          <rPr>
            <b/>
            <sz val="9"/>
            <color indexed="81"/>
            <rFont val="MS P ゴシック"/>
            <family val="3"/>
            <charset val="128"/>
          </rPr>
          <t>Lesson improvement / ingenuity</t>
        </r>
      </text>
    </comment>
    <comment ref="A17" authorId="0" shapeId="0">
      <text>
        <r>
          <rPr>
            <b/>
            <sz val="9"/>
            <color indexed="81"/>
            <rFont val="MS P ゴシック"/>
            <family val="3"/>
            <charset val="128"/>
          </rPr>
          <t>Points to remember / Notes</t>
        </r>
      </text>
    </comment>
    <comment ref="A18" authorId="0" shapeId="0">
      <text>
        <r>
          <rPr>
            <b/>
            <sz val="9"/>
            <color indexed="81"/>
            <rFont val="MS P ゴシック"/>
            <family val="3"/>
            <charset val="128"/>
          </rPr>
          <t>Existence of work experience</t>
        </r>
      </text>
    </comment>
  </commentList>
</comments>
</file>

<file path=xl/sharedStrings.xml><?xml version="1.0" encoding="utf-8"?>
<sst xmlns="http://schemas.openxmlformats.org/spreadsheetml/2006/main" count="1193" uniqueCount="481">
  <si>
    <t>科目ID</t>
  </si>
  <si>
    <t>科目名</t>
  </si>
  <si>
    <t>編集担当教員名</t>
  </si>
  <si>
    <t>授業概要とねらい</t>
  </si>
  <si>
    <t>望ましい水準</t>
  </si>
  <si>
    <t>授業計画</t>
  </si>
  <si>
    <t>教材・教科書</t>
  </si>
  <si>
    <t>参考図書</t>
  </si>
  <si>
    <t>参考URL</t>
  </si>
  <si>
    <t>授業以外の学習</t>
  </si>
  <si>
    <t>成績評価の方法</t>
  </si>
  <si>
    <t>成績評価の基準</t>
  </si>
  <si>
    <t>オフィスアワー</t>
  </si>
  <si>
    <t>留意点・注意事項</t>
  </si>
  <si>
    <t>その他</t>
  </si>
  <si>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</si>
  <si>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</si>
  <si>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</si>
  <si>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</si>
  <si>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</si>
  <si>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</si>
  <si>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</si>
  <si>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</si>
  <si>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</si>
  <si>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</si>
  <si>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科目名</t>
    <rPh sb="0" eb="3">
      <t>カモクメイ</t>
    </rPh>
    <phoneticPr fontId="2"/>
  </si>
  <si>
    <t>教員名</t>
    <rPh sb="0" eb="2">
      <t>キョウイン</t>
    </rPh>
    <rPh sb="2" eb="3">
      <t>メイ</t>
    </rPh>
    <phoneticPr fontId="2"/>
  </si>
  <si>
    <t>ディプロマポリシー大区分１</t>
    <rPh sb="9" eb="12">
      <t>ダイクブン</t>
    </rPh>
    <phoneticPr fontId="2"/>
  </si>
  <si>
    <t>ディプロマポリシー小区分１</t>
    <rPh sb="9" eb="10">
      <t>ショウ</t>
    </rPh>
    <rPh sb="10" eb="12">
      <t>クブン</t>
    </rPh>
    <phoneticPr fontId="2"/>
  </si>
  <si>
    <t>ディプロマポリシー大区分２</t>
    <rPh sb="9" eb="12">
      <t>ダイクブン</t>
    </rPh>
    <phoneticPr fontId="2"/>
  </si>
  <si>
    <t>ディプロマポリシー小区分２</t>
    <rPh sb="9" eb="10">
      <t>ショウ</t>
    </rPh>
    <rPh sb="10" eb="12">
      <t>クブン</t>
    </rPh>
    <phoneticPr fontId="2"/>
  </si>
  <si>
    <t>ディプロマポリシー大区分３</t>
    <rPh sb="9" eb="12">
      <t>ダイクブン</t>
    </rPh>
    <phoneticPr fontId="2"/>
  </si>
  <si>
    <t>ディプロマポリシー小区分３</t>
    <rPh sb="9" eb="10">
      <t>ショウ</t>
    </rPh>
    <rPh sb="10" eb="12">
      <t>クブン</t>
    </rPh>
    <phoneticPr fontId="2"/>
  </si>
  <si>
    <t>ディプロマポリシー大区分４</t>
    <rPh sb="9" eb="12">
      <t>ダイクブン</t>
    </rPh>
    <phoneticPr fontId="2"/>
  </si>
  <si>
    <t>ディプロマポリシー小区分４</t>
    <rPh sb="9" eb="10">
      <t>ショウ</t>
    </rPh>
    <rPh sb="10" eb="12">
      <t>クブン</t>
    </rPh>
    <phoneticPr fontId="2"/>
  </si>
  <si>
    <t>ディプロマポリシー大区分５</t>
    <rPh sb="9" eb="12">
      <t>ダイクブン</t>
    </rPh>
    <phoneticPr fontId="2"/>
  </si>
  <si>
    <t>ディプロマポリシー小区分５</t>
    <rPh sb="9" eb="10">
      <t>ショウ</t>
    </rPh>
    <rPh sb="10" eb="12">
      <t>クブン</t>
    </rPh>
    <phoneticPr fontId="2"/>
  </si>
  <si>
    <t>ディプロマポリシー大区分６</t>
    <rPh sb="9" eb="12">
      <t>ダイクブン</t>
    </rPh>
    <phoneticPr fontId="2"/>
  </si>
  <si>
    <t>ディプロマポリシー小区分６</t>
    <rPh sb="9" eb="10">
      <t>ショウ</t>
    </rPh>
    <rPh sb="10" eb="12">
      <t>クブン</t>
    </rPh>
    <phoneticPr fontId="2"/>
  </si>
  <si>
    <t>ディプロマポリシー大区分７</t>
    <rPh sb="9" eb="12">
      <t>ダイクブン</t>
    </rPh>
    <phoneticPr fontId="2"/>
  </si>
  <si>
    <t>ディプロマポリシー小区分７</t>
    <rPh sb="9" eb="10">
      <t>ショウ</t>
    </rPh>
    <rPh sb="10" eb="12">
      <t>クブン</t>
    </rPh>
    <phoneticPr fontId="2"/>
  </si>
  <si>
    <t>ディプロマポリシー大区分８</t>
    <rPh sb="9" eb="12">
      <t>ダイクブン</t>
    </rPh>
    <phoneticPr fontId="2"/>
  </si>
  <si>
    <t>ディプロマポリシー小区分８</t>
    <rPh sb="9" eb="10">
      <t>ショウ</t>
    </rPh>
    <rPh sb="10" eb="12">
      <t>クブン</t>
    </rPh>
    <phoneticPr fontId="2"/>
  </si>
  <si>
    <t>ディプロマポリシー大区分９</t>
    <rPh sb="9" eb="12">
      <t>ダイクブン</t>
    </rPh>
    <phoneticPr fontId="2"/>
  </si>
  <si>
    <t>ディプロマポリシー小区分９</t>
    <rPh sb="9" eb="10">
      <t>ショウ</t>
    </rPh>
    <rPh sb="10" eb="12">
      <t>クブン</t>
    </rPh>
    <phoneticPr fontId="2"/>
  </si>
  <si>
    <t>ディプロマポリシー大区分１０</t>
    <rPh sb="9" eb="12">
      <t>ダイクブン</t>
    </rPh>
    <phoneticPr fontId="2"/>
  </si>
  <si>
    <t>ディプロマポリシー小区分１０</t>
    <rPh sb="9" eb="10">
      <t>ショウ</t>
    </rPh>
    <rPh sb="10" eb="12">
      <t>クブン</t>
    </rPh>
    <phoneticPr fontId="2"/>
  </si>
  <si>
    <t>ディプロマポリシーその他</t>
    <rPh sb="11" eb="12">
      <t>タ</t>
    </rPh>
    <phoneticPr fontId="2"/>
  </si>
  <si>
    <t>幅広い教養</t>
  </si>
  <si>
    <t>幅広い教養</t>
    <phoneticPr fontId="2"/>
  </si>
  <si>
    <t>自己形成力</t>
  </si>
  <si>
    <t>自己形成力</t>
    <phoneticPr fontId="2"/>
  </si>
  <si>
    <t>人間発達文化学類のディプロマポリシー</t>
  </si>
  <si>
    <t>人間発達文化学類のディプロマポリシー</t>
    <phoneticPr fontId="2"/>
  </si>
  <si>
    <t>行政政策学類のディプロマポリシー</t>
    <rPh sb="0" eb="2">
      <t>ギョウセイ</t>
    </rPh>
    <rPh sb="2" eb="4">
      <t>セイサク</t>
    </rPh>
    <rPh sb="4" eb="5">
      <t>ガク</t>
    </rPh>
    <phoneticPr fontId="2"/>
  </si>
  <si>
    <t>経済経営学類のディプロマポリシー</t>
    <rPh sb="0" eb="2">
      <t>ケイザイ</t>
    </rPh>
    <rPh sb="2" eb="4">
      <t>ケイエイ</t>
    </rPh>
    <phoneticPr fontId="2"/>
  </si>
  <si>
    <t>共生システム理工学類のディプロマポリシー</t>
    <rPh sb="0" eb="2">
      <t>キョウセイ</t>
    </rPh>
    <rPh sb="6" eb="8">
      <t>リコウ</t>
    </rPh>
    <phoneticPr fontId="2"/>
  </si>
  <si>
    <t>ディプロマポリシー大区分</t>
    <rPh sb="9" eb="12">
      <t>ダイクブン</t>
    </rPh>
    <phoneticPr fontId="2"/>
  </si>
  <si>
    <t>ディプロマポリシー小区分１</t>
    <rPh sb="9" eb="12">
      <t>ショウクブン</t>
    </rPh>
    <phoneticPr fontId="2"/>
  </si>
  <si>
    <t>ディプロマポリシー小区分２</t>
    <rPh sb="9" eb="12">
      <t>ショウクブン</t>
    </rPh>
    <phoneticPr fontId="2"/>
  </si>
  <si>
    <t>ディプロマポリシー小区分３</t>
    <rPh sb="9" eb="12">
      <t>ショウクブン</t>
    </rPh>
    <phoneticPr fontId="2"/>
  </si>
  <si>
    <t>ディプロマポリシー小区分４</t>
    <rPh sb="9" eb="12">
      <t>ショウクブン</t>
    </rPh>
    <phoneticPr fontId="2"/>
  </si>
  <si>
    <t>ディプロマポリシー小区分５</t>
    <rPh sb="9" eb="12">
      <t>ショウクブン</t>
    </rPh>
    <phoneticPr fontId="2"/>
  </si>
  <si>
    <t>項目</t>
    <rPh sb="0" eb="2">
      <t>コウモク</t>
    </rPh>
    <phoneticPr fontId="2"/>
  </si>
  <si>
    <t>入力欄</t>
    <rPh sb="0" eb="2">
      <t>ニュウリョク</t>
    </rPh>
    <rPh sb="2" eb="3">
      <t>ラン</t>
    </rPh>
    <phoneticPr fontId="2"/>
  </si>
  <si>
    <t>入力の際の注意</t>
    <rPh sb="0" eb="2">
      <t>ニュウリョク</t>
    </rPh>
    <rPh sb="3" eb="4">
      <t>サイ</t>
    </rPh>
    <rPh sb="5" eb="7">
      <t>チュウイ</t>
    </rPh>
    <phoneticPr fontId="2"/>
  </si>
  <si>
    <t>≪必須≫</t>
    <phoneticPr fontId="2"/>
  </si>
  <si>
    <r>
      <rPr>
        <b/>
        <sz val="10"/>
        <color indexed="10"/>
        <rFont val="ＭＳ Ｐゴシック"/>
        <family val="3"/>
        <charset val="128"/>
      </rPr>
      <t>≪必須≫</t>
    </r>
    <r>
      <rPr>
        <sz val="10"/>
        <rFont val="ＭＳ Ｐゴシック"/>
        <family val="3"/>
        <charset val="128"/>
      </rPr>
      <t xml:space="preserve">
　全角１００字以内</t>
    </r>
    <rPh sb="1" eb="3">
      <t>ヒッス</t>
    </rPh>
    <rPh sb="6" eb="8">
      <t>ゼンカク</t>
    </rPh>
    <rPh sb="11" eb="12">
      <t>ジ</t>
    </rPh>
    <rPh sb="12" eb="14">
      <t>イナイ</t>
    </rPh>
    <phoneticPr fontId="2"/>
  </si>
  <si>
    <t>　全角１００字以内</t>
  </si>
  <si>
    <r>
      <rPr>
        <b/>
        <sz val="10"/>
        <color indexed="10"/>
        <rFont val="ＭＳ Ｐゴシック"/>
        <family val="3"/>
        <charset val="128"/>
      </rPr>
      <t>≪必須≫</t>
    </r>
    <r>
      <rPr>
        <sz val="10"/>
        <rFont val="ＭＳ Ｐゴシック"/>
        <family val="3"/>
        <charset val="128"/>
      </rPr>
      <t xml:space="preserve">
　全角３００字以内
セル内で改行する場合は、「Altキー」を押しながら、「Enterキー」を押してください。</t>
    </r>
    <rPh sb="1" eb="3">
      <t>ヒッス</t>
    </rPh>
    <rPh sb="6" eb="8">
      <t>ゼンカク</t>
    </rPh>
    <rPh sb="11" eb="12">
      <t>ジ</t>
    </rPh>
    <rPh sb="12" eb="14">
      <t>イナイ</t>
    </rPh>
    <rPh sb="18" eb="19">
      <t>ナイ</t>
    </rPh>
    <rPh sb="20" eb="22">
      <t>カイギョウ</t>
    </rPh>
    <rPh sb="24" eb="26">
      <t>バアイ</t>
    </rPh>
    <rPh sb="36" eb="37">
      <t>オ</t>
    </rPh>
    <rPh sb="52" eb="53">
      <t>オ</t>
    </rPh>
    <phoneticPr fontId="2"/>
  </si>
  <si>
    <r>
      <rPr>
        <b/>
        <sz val="10"/>
        <color indexed="10"/>
        <rFont val="ＭＳ Ｐゴシック"/>
        <family val="3"/>
        <charset val="128"/>
      </rPr>
      <t>≪必須≫</t>
    </r>
    <r>
      <rPr>
        <sz val="10"/>
        <rFont val="ＭＳ Ｐゴシック"/>
        <family val="3"/>
        <charset val="128"/>
      </rPr>
      <t xml:space="preserve">
　全角２００字以内
セル内で改行する場合は、「Altキー」を押しながら、「Enterキー」を押してください。</t>
    </r>
    <rPh sb="6" eb="8">
      <t>ゼンカク</t>
    </rPh>
    <rPh sb="11" eb="12">
      <t>ジ</t>
    </rPh>
    <rPh sb="12" eb="14">
      <t>イナイ</t>
    </rPh>
    <rPh sb="18" eb="19">
      <t>ナイ</t>
    </rPh>
    <rPh sb="20" eb="22">
      <t>カイギョウ</t>
    </rPh>
    <rPh sb="24" eb="26">
      <t>バアイ</t>
    </rPh>
    <rPh sb="36" eb="37">
      <t>オ</t>
    </rPh>
    <rPh sb="52" eb="53">
      <t>オ</t>
    </rPh>
    <phoneticPr fontId="2"/>
  </si>
  <si>
    <r>
      <rPr>
        <b/>
        <sz val="10"/>
        <color indexed="10"/>
        <rFont val="ＭＳ Ｐゴシック"/>
        <family val="3"/>
        <charset val="128"/>
      </rPr>
      <t>≪必須≫</t>
    </r>
    <r>
      <rPr>
        <sz val="10"/>
        <rFont val="ＭＳ Ｐゴシック"/>
        <family val="3"/>
        <charset val="128"/>
      </rPr>
      <t xml:space="preserve">
　１５回分記載してください
セル内で改行する場合は、「Altキー」を押しながら、「Enterキー」を押してください。</t>
    </r>
    <rPh sb="8" eb="10">
      <t>カイブン</t>
    </rPh>
    <rPh sb="10" eb="12">
      <t>キサイ</t>
    </rPh>
    <rPh sb="22" eb="23">
      <t>ナイ</t>
    </rPh>
    <rPh sb="24" eb="26">
      <t>カイギョウ</t>
    </rPh>
    <rPh sb="28" eb="30">
      <t>バアイ</t>
    </rPh>
    <rPh sb="40" eb="41">
      <t>オ</t>
    </rPh>
    <rPh sb="56" eb="57">
      <t>オ</t>
    </rPh>
    <phoneticPr fontId="2"/>
  </si>
  <si>
    <t>人間発達専攻のディプロマポリシー</t>
  </si>
  <si>
    <t>人間発達専攻のディプロマポリシー</t>
    <phoneticPr fontId="2"/>
  </si>
  <si>
    <t>文化探究専攻のディプロマポリシー</t>
  </si>
  <si>
    <t>文化探究専攻のディプロマポリシー</t>
    <phoneticPr fontId="2"/>
  </si>
  <si>
    <t>スポーツ芸術専攻のディプロマポリシー</t>
  </si>
  <si>
    <t>スポーツ芸術専攻のディプロマポリシー</t>
    <phoneticPr fontId="2"/>
  </si>
  <si>
    <t>現代社会における教育の意義（人間発達専攻Ⅰ）</t>
    <rPh sb="14" eb="16">
      <t>ニンゲン</t>
    </rPh>
    <rPh sb="16" eb="18">
      <t>ハッタツ</t>
    </rPh>
    <rPh sb="18" eb="20">
      <t>センコウ</t>
    </rPh>
    <phoneticPr fontId="6"/>
  </si>
  <si>
    <t>深い人間理解に根ざした発達支援（人間発達専攻Ⅱ）</t>
  </si>
  <si>
    <t>コミュニケーションと人間関係（人間発達専攻Ⅲ）</t>
  </si>
  <si>
    <t>省察的実践（人間発達専攻Ⅳ）</t>
  </si>
  <si>
    <t>学問・文化の伝達（文化探究専攻Ⅰ）</t>
    <rPh sb="9" eb="11">
      <t>ブンカ</t>
    </rPh>
    <rPh sb="11" eb="13">
      <t>タンキュウ</t>
    </rPh>
    <rPh sb="13" eb="15">
      <t>センコウ</t>
    </rPh>
    <phoneticPr fontId="6"/>
  </si>
  <si>
    <t>専門的能力（文化探究専攻Ⅱ）</t>
    <rPh sb="0" eb="3">
      <t>センモンテキ</t>
    </rPh>
    <rPh sb="3" eb="5">
      <t>ノウリョク</t>
    </rPh>
    <rPh sb="6" eb="8">
      <t>ブンカ</t>
    </rPh>
    <rPh sb="8" eb="10">
      <t>タンキュウ</t>
    </rPh>
    <rPh sb="10" eb="12">
      <t>センコウ</t>
    </rPh>
    <phoneticPr fontId="6"/>
  </si>
  <si>
    <t>人間発達と文化実践（文化探究専攻Ⅲ）</t>
    <rPh sb="0" eb="2">
      <t>ニンゲン</t>
    </rPh>
    <rPh sb="2" eb="4">
      <t>ハッタツ</t>
    </rPh>
    <rPh sb="5" eb="7">
      <t>ブンカ</t>
    </rPh>
    <rPh sb="7" eb="9">
      <t>ジッセン</t>
    </rPh>
    <phoneticPr fontId="6"/>
  </si>
  <si>
    <t>論理的・批判的・創造的態度（文化探究専攻Ⅳ）</t>
  </si>
  <si>
    <t>文化の担い手としての成長（スポーツ芸術専攻Ⅰ）</t>
    <rPh sb="17" eb="19">
      <t>ゲイジュツ</t>
    </rPh>
    <rPh sb="19" eb="21">
      <t>センコウ</t>
    </rPh>
    <phoneticPr fontId="6"/>
  </si>
  <si>
    <t>諸技術の意義（スポーツ芸術専攻Ⅱ）</t>
  </si>
  <si>
    <t>諸技術の活用（スポーツ芸術専攻Ⅲ）</t>
  </si>
  <si>
    <t>協力関係の重視（スポーツ芸術専攻Ⅳ）</t>
  </si>
  <si>
    <t>行政政策学類のディプロマポリシー</t>
  </si>
  <si>
    <t>法学専攻のディプロマポリシー</t>
  </si>
  <si>
    <t>法学専攻のディプロマポリシー</t>
    <phoneticPr fontId="2"/>
  </si>
  <si>
    <t>地域と行政専攻のディプロマポリシー</t>
  </si>
  <si>
    <t>地域と行政専攻のディプロマポリシー</t>
    <phoneticPr fontId="2"/>
  </si>
  <si>
    <t>社会と文化専攻のディプロマポリシー</t>
  </si>
  <si>
    <t>社会と文化専攻のディプロマポリシー</t>
    <phoneticPr fontId="2"/>
  </si>
  <si>
    <t>教え育む力（人間発達文化学類Ⅰ）</t>
    <rPh sb="0" eb="1">
      <t>オシ</t>
    </rPh>
    <rPh sb="2" eb="3">
      <t>ハグク</t>
    </rPh>
    <rPh sb="4" eb="5">
      <t>チカラ</t>
    </rPh>
    <rPh sb="6" eb="8">
      <t>ニンゲン</t>
    </rPh>
    <rPh sb="8" eb="10">
      <t>ハッタツ</t>
    </rPh>
    <rPh sb="10" eb="12">
      <t>ブンカ</t>
    </rPh>
    <rPh sb="12" eb="13">
      <t>ガク</t>
    </rPh>
    <rPh sb="13" eb="14">
      <t>ルイ</t>
    </rPh>
    <phoneticPr fontId="4"/>
  </si>
  <si>
    <t>文化を育む力（人間発達文化学類Ⅰ-2）</t>
    <rPh sb="0" eb="2">
      <t>ブンカ</t>
    </rPh>
    <rPh sb="3" eb="4">
      <t>ハグク</t>
    </rPh>
    <rPh sb="5" eb="6">
      <t>チカラ</t>
    </rPh>
    <rPh sb="7" eb="9">
      <t>ニンゲン</t>
    </rPh>
    <rPh sb="9" eb="11">
      <t>ハッタツ</t>
    </rPh>
    <rPh sb="11" eb="13">
      <t>ブンカ</t>
    </rPh>
    <rPh sb="13" eb="14">
      <t>ガク</t>
    </rPh>
    <rPh sb="14" eb="15">
      <t>ルイ</t>
    </rPh>
    <phoneticPr fontId="6"/>
  </si>
  <si>
    <t>理解し探究する力（人間発達文化学類Ⅱ）</t>
    <rPh sb="0" eb="2">
      <t>リカイ</t>
    </rPh>
    <rPh sb="3" eb="5">
      <t>タンキュウ</t>
    </rPh>
    <rPh sb="7" eb="8">
      <t>チカラ</t>
    </rPh>
    <phoneticPr fontId="4"/>
  </si>
  <si>
    <t>文化の探究（人間発達文化学類Ⅱ-2）</t>
    <rPh sb="3" eb="5">
      <t>タンキュウ</t>
    </rPh>
    <phoneticPr fontId="6"/>
  </si>
  <si>
    <t>人や文化と関わる力（人間発達文化学類Ⅲ）</t>
    <rPh sb="0" eb="1">
      <t>ヒト</t>
    </rPh>
    <rPh sb="2" eb="4">
      <t>ブンカ</t>
    </rPh>
    <rPh sb="5" eb="6">
      <t>カカ</t>
    </rPh>
    <rPh sb="8" eb="9">
      <t>チカラ</t>
    </rPh>
    <phoneticPr fontId="4"/>
  </si>
  <si>
    <t>コミュニケーション実践（人間発達文化学類Ⅲ-1）</t>
    <rPh sb="9" eb="11">
      <t>ジッセン</t>
    </rPh>
    <phoneticPr fontId="6"/>
  </si>
  <si>
    <t>文化的実践（人間発達文化学類Ⅲ-2）</t>
    <rPh sb="0" eb="3">
      <t>ブンカテキ</t>
    </rPh>
    <rPh sb="3" eb="5">
      <t>ジッセン</t>
    </rPh>
    <phoneticPr fontId="6"/>
  </si>
  <si>
    <t>解決し創造する力（人間発達文化学類Ⅳ）</t>
    <rPh sb="9" eb="11">
      <t>ニンゲン</t>
    </rPh>
    <rPh sb="11" eb="13">
      <t>ハッタツ</t>
    </rPh>
    <rPh sb="13" eb="15">
      <t>ブンカ</t>
    </rPh>
    <rPh sb="15" eb="16">
      <t>ガク</t>
    </rPh>
    <rPh sb="16" eb="17">
      <t>ルイ</t>
    </rPh>
    <phoneticPr fontId="6"/>
  </si>
  <si>
    <t>共同性の創造と深化（人間発達文化学類Ⅳ-1）</t>
    <rPh sb="0" eb="3">
      <t>キョウドウセイ</t>
    </rPh>
    <rPh sb="4" eb="6">
      <t>ソウゾウ</t>
    </rPh>
    <rPh sb="7" eb="9">
      <t>シンカ</t>
    </rPh>
    <phoneticPr fontId="6"/>
  </si>
  <si>
    <t>課題発見・解決能力（人間発達文化学類Ⅳ-2）</t>
    <rPh sb="0" eb="2">
      <t>カダイ</t>
    </rPh>
    <rPh sb="2" eb="4">
      <t>ハッケン</t>
    </rPh>
    <rPh sb="5" eb="7">
      <t>カイケツ</t>
    </rPh>
    <rPh sb="7" eb="9">
      <t>ノウリョク</t>
    </rPh>
    <phoneticPr fontId="6"/>
  </si>
  <si>
    <t>研究分野の知識（行政政策学類Ⅰ）</t>
    <rPh sb="0" eb="2">
      <t>ケンキュウ</t>
    </rPh>
    <rPh sb="2" eb="4">
      <t>ブンヤ</t>
    </rPh>
    <rPh sb="5" eb="7">
      <t>チシキ</t>
    </rPh>
    <rPh sb="8" eb="10">
      <t>ギョウセイ</t>
    </rPh>
    <rPh sb="10" eb="12">
      <t>セイサク</t>
    </rPh>
    <rPh sb="12" eb="13">
      <t>ガク</t>
    </rPh>
    <rPh sb="13" eb="14">
      <t>ルイ</t>
    </rPh>
    <phoneticPr fontId="4"/>
  </si>
  <si>
    <t>問題発見・調査・解読能力（行政政策学類Ⅱ）</t>
  </si>
  <si>
    <t>解決能力・応用能力（行政政策学類Ⅲ）</t>
  </si>
  <si>
    <t>表現力・コミュニケーション能力（行政政策学類Ⅳ）</t>
  </si>
  <si>
    <t>リーガル・マインド（法学専攻Ⅰ）</t>
    <rPh sb="10" eb="12">
      <t>ホウガク</t>
    </rPh>
    <rPh sb="12" eb="14">
      <t>センコウ</t>
    </rPh>
    <phoneticPr fontId="6"/>
  </si>
  <si>
    <t>社会における応用能力（法学専攻Ⅱ）</t>
    <rPh sb="0" eb="2">
      <t>シャカイ</t>
    </rPh>
    <rPh sb="6" eb="8">
      <t>オウヨウ</t>
    </rPh>
    <rPh sb="8" eb="10">
      <t>ノウリョク</t>
    </rPh>
    <phoneticPr fontId="6"/>
  </si>
  <si>
    <t>問題発見・解決能力（法学専攻Ⅲ）</t>
  </si>
  <si>
    <t>表現力とコミュニケーション能力（法学専攻Ⅳ）</t>
  </si>
  <si>
    <t>基礎的知識（地域と行政専攻Ⅰ）</t>
    <rPh sb="0" eb="3">
      <t>キソテキ</t>
    </rPh>
    <rPh sb="3" eb="5">
      <t>チシキ</t>
    </rPh>
    <rPh sb="6" eb="8">
      <t>チイキ</t>
    </rPh>
    <rPh sb="9" eb="11">
      <t>ギョウセイ</t>
    </rPh>
    <rPh sb="11" eb="13">
      <t>センコウ</t>
    </rPh>
    <phoneticPr fontId="6"/>
  </si>
  <si>
    <t>調査能力と思考力（地域と行政専攻Ⅱ）</t>
  </si>
  <si>
    <t>応用能力（地域と行政専攻Ⅲ）</t>
  </si>
  <si>
    <t>表現力とコミュニケーション能力（地域と行政専攻Ⅳ）</t>
    <rPh sb="0" eb="3">
      <t>ヒョウゲンリョク</t>
    </rPh>
    <phoneticPr fontId="6"/>
  </si>
  <si>
    <t>社会・文化研究にかかわる学際的および専門的知識（社会と文化専攻Ⅰ）</t>
    <rPh sb="24" eb="26">
      <t>シャカイ</t>
    </rPh>
    <rPh sb="27" eb="29">
      <t>ブンカ</t>
    </rPh>
    <rPh sb="29" eb="31">
      <t>センコウ</t>
    </rPh>
    <phoneticPr fontId="6"/>
  </si>
  <si>
    <t>社会・文化研究への応用能力（社会と文化専攻Ⅱ）</t>
  </si>
  <si>
    <t>調査能力と情報解読能力（社会と文化専攻Ⅲ）</t>
  </si>
  <si>
    <t>表現力とコミュニケーション能力（社会と文化専攻Ⅳ）</t>
  </si>
  <si>
    <t>自立する力（経済経営学類Ⅰ）</t>
    <rPh sb="0" eb="2">
      <t>ジリツ</t>
    </rPh>
    <rPh sb="4" eb="5">
      <t>チカラ</t>
    </rPh>
    <rPh sb="6" eb="8">
      <t>ケイザイ</t>
    </rPh>
    <rPh sb="8" eb="10">
      <t>ケイエイ</t>
    </rPh>
    <rPh sb="10" eb="11">
      <t>ガク</t>
    </rPh>
    <rPh sb="11" eb="12">
      <t>ルイ</t>
    </rPh>
    <phoneticPr fontId="4"/>
  </si>
  <si>
    <t>客観的に観察・分析し、論理的に思考する力（経済経営学類Ⅱ）</t>
  </si>
  <si>
    <t>物事の本質をつかむ分析力と論理的思考力を身につけている（経済経営学類Ⅱ-1）</t>
  </si>
  <si>
    <t>客観的、論理的に思考し、柔軟な考察を展開できる（経済経営学類Ⅱ-2）</t>
  </si>
  <si>
    <t>経済社会で実践し解決する力（経済経営学類Ⅲ）</t>
  </si>
  <si>
    <t>経済学・経営学分野の知識と分析ツールを実践するための基礎基本（経済経営学類Ⅲ-1）</t>
  </si>
  <si>
    <t>各専攻が掲げる専門力量を応用し問題を発見/分析/解決案を創出する（経済経営学類Ⅲ-2）</t>
  </si>
  <si>
    <t>経済分析専攻のディプロマポリシー</t>
  </si>
  <si>
    <t>経済分析専攻のディプロマポリシー</t>
    <phoneticPr fontId="2"/>
  </si>
  <si>
    <t>国際地域経済専攻のディプロマポリシー</t>
  </si>
  <si>
    <t>国際地域経済専攻のディプロマポリシー</t>
    <phoneticPr fontId="2"/>
  </si>
  <si>
    <t>企業経営専攻のディプロマポリシー</t>
  </si>
  <si>
    <t>企業経営専攻のディプロマポリシー</t>
    <phoneticPr fontId="2"/>
  </si>
  <si>
    <t>ミクロ・マクロ経済学での諸議論を通して経済のしくみを体系的に理解し、得られた知識を、金融・公共経済をはじめとした経済システムの分析とそのあり方に関する実践的な考察に応用することができる（経済分析専攻）</t>
    <rPh sb="93" eb="95">
      <t>ケイザイ</t>
    </rPh>
    <rPh sb="95" eb="97">
      <t>ブンセキ</t>
    </rPh>
    <rPh sb="97" eb="99">
      <t>センコウ</t>
    </rPh>
    <phoneticPr fontId="6"/>
  </si>
  <si>
    <t>経済学的素養に基づく理論的、歴史的、政策的見地に加えてグローカルな知識を身に付けて今日の経済社会を理解し、国際社会と地域社会の課題に理論的実践的に取り組むことができる（国際地域経済専攻）</t>
    <rPh sb="84" eb="86">
      <t>コクサイ</t>
    </rPh>
    <rPh sb="86" eb="88">
      <t>チイキ</t>
    </rPh>
    <rPh sb="88" eb="90">
      <t>ケイザイ</t>
    </rPh>
    <rPh sb="90" eb="92">
      <t>センコウ</t>
    </rPh>
    <phoneticPr fontId="6"/>
  </si>
  <si>
    <t>企業活動に対し、外部環境を踏まえて定量的・定性的に分析するための専門的知識を有し、それを応用して企業およびその他組織における適切な意思決定ができる基礎的力量を身につけている（企業経営専攻）</t>
    <rPh sb="87" eb="89">
      <t>キギョウ</t>
    </rPh>
    <rPh sb="89" eb="91">
      <t>ケイエイ</t>
    </rPh>
    <rPh sb="91" eb="93">
      <t>センコウ</t>
    </rPh>
    <phoneticPr fontId="6"/>
  </si>
  <si>
    <t>21世紀の諸問題に挑戦し、解決する力（共生システム理工学類Ⅰ）</t>
    <rPh sb="2" eb="4">
      <t>セイキ</t>
    </rPh>
    <rPh sb="5" eb="8">
      <t>ショモンダイ</t>
    </rPh>
    <rPh sb="9" eb="11">
      <t>チョウセン</t>
    </rPh>
    <rPh sb="13" eb="15">
      <t>カイケツ</t>
    </rPh>
    <rPh sb="17" eb="18">
      <t>チカラ</t>
    </rPh>
    <rPh sb="19" eb="21">
      <t>キョウセイ</t>
    </rPh>
    <rPh sb="25" eb="27">
      <t>リコウ</t>
    </rPh>
    <rPh sb="27" eb="28">
      <t>ガク</t>
    </rPh>
    <rPh sb="28" eb="29">
      <t>ルイ</t>
    </rPh>
    <phoneticPr fontId="4"/>
  </si>
  <si>
    <t>21世紀の諸問題の中から、自ら課題を設定して、その原因を見出す（共生システム理工学類Ⅰ-1）</t>
  </si>
  <si>
    <t>21世紀の諸問題の解決のため、適切、自主的、継続的に学習を進める（共生システム理工学類Ⅰ-2）</t>
  </si>
  <si>
    <t>グローバルな視点から、物事を探求する力（共生システム理工学類Ⅱ）</t>
  </si>
  <si>
    <t>地域と国際感覚、国際貢献への対応、幅広い視野での物事の探求（共生システム理工学類Ⅱ-1）</t>
  </si>
  <si>
    <t>日本語での論理的な記述力、口頭発表力、討議等コミュニケーション能力および国際的に通用するコミュニケーション基礎能力（共生システム理工学類Ⅱ-2）</t>
  </si>
  <si>
    <t>問題解決のための実践力（共生システム理工学類Ⅲ）</t>
  </si>
  <si>
    <t>21世紀の諸問題に対して、様々な角度から実践的な取り組みができる（共生システム理工学類Ⅲ-1）</t>
  </si>
  <si>
    <t>与えられた制約の下で計画的に仕事をまとめることができる（共生システム理工学類Ⅲ-2）</t>
  </si>
  <si>
    <t>ｼｽﾃﾑｻｲｴﾝｽに関する幅広い専門知識と実践能力（共生システム理工学類Ⅳ）</t>
  </si>
  <si>
    <t>共生に関わるｼｽﾃﾑｻｲｴﾝｽを理解する上で重要な視野の広い文理融合ｾﾝｽ（共生システム理工学類Ⅳ-1）</t>
  </si>
  <si>
    <t>各専攻が掲げる専門的力量を身につけ、研究・開発に応用する（共生システム理工学類Ⅳ-2）</t>
  </si>
  <si>
    <t>ロボティクスや福祉、医療等を含むヒト理解・人間支援又はそれらの基礎となる分野、特に、心理学や生理学などの生体システム科学、情報工学や機械・電気・電子工学などを基礎とする人間支援の技術に関して、研究・開発ができる（人間支援システム専攻）</t>
    <rPh sb="106" eb="108">
      <t>ニンゲン</t>
    </rPh>
    <rPh sb="108" eb="110">
      <t>シエン</t>
    </rPh>
    <rPh sb="114" eb="116">
      <t>センコウ</t>
    </rPh>
    <phoneticPr fontId="6"/>
  </si>
  <si>
    <t>化学工学、材料工学、エネルギー開発などを基礎とする環境負荷の少ないものづくり技術や、経営工学、数理科学、産業政策、環境経済およびそれらを基礎とする省資源・循環型生産システムの構築や産業支援分野に関して、研究・開発ができる（産業システム工学専攻）</t>
    <rPh sb="111" eb="113">
      <t>サンギョウ</t>
    </rPh>
    <rPh sb="117" eb="119">
      <t>コウガク</t>
    </rPh>
    <rPh sb="119" eb="121">
      <t>センコウ</t>
    </rPh>
    <phoneticPr fontId="6"/>
  </si>
  <si>
    <t>環境の科学や、水資源などを中心とした自然資源の確保・保全、環境分析化学、浄化工学、生態学や地域計画、流域管理計画などを基礎とする環境システムに関して、研究・開発ができる（環境システムマネジメント専攻）</t>
    <rPh sb="85" eb="87">
      <t>カンキョウ</t>
    </rPh>
    <rPh sb="97" eb="99">
      <t>センコウ</t>
    </rPh>
    <phoneticPr fontId="6"/>
  </si>
  <si>
    <t>人間支援システム専攻のディプロマポリシー</t>
  </si>
  <si>
    <t>人間支援システム専攻のディプロマポリシー</t>
    <phoneticPr fontId="2"/>
  </si>
  <si>
    <t>産業システム工学専攻のディプロマポリシー</t>
  </si>
  <si>
    <t>産業システム工学専攻のディプロマポリシー</t>
    <phoneticPr fontId="2"/>
  </si>
  <si>
    <t>環境システムマネジメント専攻のディプロマポリシー</t>
  </si>
  <si>
    <t>環境システムマネジメント専攻のディプロマポリシー</t>
    <phoneticPr fontId="2"/>
  </si>
  <si>
    <t>職業知識･技能（現代教養コースⅠ）</t>
    <rPh sb="0" eb="2">
      <t>ショクギョウ</t>
    </rPh>
    <rPh sb="2" eb="4">
      <t>チシキ</t>
    </rPh>
    <rPh sb="5" eb="7">
      <t>ギノウ</t>
    </rPh>
    <rPh sb="8" eb="10">
      <t>ゲンダイ</t>
    </rPh>
    <rPh sb="10" eb="12">
      <t>キョウヨウ</t>
    </rPh>
    <phoneticPr fontId="4"/>
  </si>
  <si>
    <t>社会人としての教養（現代教養コースⅡ）</t>
    <rPh sb="0" eb="2">
      <t>シャカイ</t>
    </rPh>
    <rPh sb="2" eb="3">
      <t>ジン</t>
    </rPh>
    <rPh sb="7" eb="9">
      <t>キョウヨウ</t>
    </rPh>
    <phoneticPr fontId="4"/>
  </si>
  <si>
    <t>生きがいとしての教養（現代教養コースⅢ）</t>
    <rPh sb="0" eb="1">
      <t>イ</t>
    </rPh>
    <rPh sb="8" eb="10">
      <t>キョウヨウ</t>
    </rPh>
    <phoneticPr fontId="4"/>
  </si>
  <si>
    <t>働きながら学ぶ力（現代教養コースⅣ）</t>
  </si>
  <si>
    <t>文化の体系的学習と探究（文化教養モデルⅠ）</t>
  </si>
  <si>
    <t>文化の伝達・活用（文化教養モデルⅡ）</t>
  </si>
  <si>
    <t>コミュニティ理解の学問的基礎（コミュニティ共生モデルⅠ）</t>
    <rPh sb="21" eb="23">
      <t>キョウセイ</t>
    </rPh>
    <phoneticPr fontId="6"/>
  </si>
  <si>
    <t>コミュニティ問題の把握・解決力（コミュニティ共生モデルⅡ）</t>
    <rPh sb="22" eb="24">
      <t>キョウセイ</t>
    </rPh>
    <phoneticPr fontId="6"/>
  </si>
  <si>
    <t>法的な思考力（法政策モデルⅠ）</t>
    <rPh sb="7" eb="8">
      <t>ホウ</t>
    </rPh>
    <rPh sb="8" eb="10">
      <t>セイサク</t>
    </rPh>
    <phoneticPr fontId="6"/>
  </si>
  <si>
    <t>地域問題の法的解決力（法政策モデルⅡ）</t>
    <rPh sb="11" eb="12">
      <t>ホウ</t>
    </rPh>
    <rPh sb="12" eb="14">
      <t>セイサク</t>
    </rPh>
    <phoneticPr fontId="6"/>
  </si>
  <si>
    <t>経済学・経営学分野の基礎的知識と分析ツール（ビジネス探究モデルⅠ）</t>
    <rPh sb="26" eb="28">
      <t>タンキュウ</t>
    </rPh>
    <phoneticPr fontId="6"/>
  </si>
  <si>
    <t>経済社会の問題発見・解決能力（ビジネス探究モデルⅡ）</t>
    <rPh sb="19" eb="21">
      <t>タンキュウ</t>
    </rPh>
    <phoneticPr fontId="6"/>
  </si>
  <si>
    <t>ディプロマポリシー小区分コード</t>
  </si>
  <si>
    <t>ディプロマポリシー小区分名</t>
  </si>
  <si>
    <t>ディプロマポリシー大区分コード</t>
  </si>
  <si>
    <t>インデックス</t>
  </si>
  <si>
    <t>101</t>
  </si>
  <si>
    <t>多角的・総合的思考（幅広い教養1）</t>
  </si>
  <si>
    <t>10</t>
  </si>
  <si>
    <t>102</t>
  </si>
  <si>
    <t>学問的思考の基礎（幅広い教養2）</t>
  </si>
  <si>
    <t>103</t>
  </si>
  <si>
    <t>外国語リテラシー（幅広い教養3-①）</t>
  </si>
  <si>
    <t>104</t>
  </si>
  <si>
    <t>情報リテラシー（幅広い教養3-②）</t>
  </si>
  <si>
    <t>105</t>
  </si>
  <si>
    <t>身体リテラシー（幅広い教養3-③）</t>
  </si>
  <si>
    <t>111</t>
  </si>
  <si>
    <t>自己学習力（自己形成力1）</t>
  </si>
  <si>
    <t>11</t>
  </si>
  <si>
    <t>112</t>
  </si>
  <si>
    <t>コミュニケーション力（自己形成力2）</t>
  </si>
  <si>
    <t>113</t>
  </si>
  <si>
    <t>キャリアデザイン力（自己形成力3）</t>
  </si>
  <si>
    <t>114</t>
  </si>
  <si>
    <t>関係形成力（自己形成力4）</t>
  </si>
  <si>
    <t>201</t>
  </si>
  <si>
    <t>教え育む力（人間発達文化学類Ⅰ）</t>
  </si>
  <si>
    <t>20</t>
  </si>
  <si>
    <t>202</t>
  </si>
  <si>
    <t>成長を支援する力（人間発達文化学類Ⅰ-1）</t>
  </si>
  <si>
    <t>203</t>
  </si>
  <si>
    <t>文化を育む力（人間発達文化学類Ⅰ-2）</t>
  </si>
  <si>
    <t>204</t>
  </si>
  <si>
    <t>理解し探究する力（人間発達文化学類Ⅱ）</t>
  </si>
  <si>
    <t>205</t>
  </si>
  <si>
    <t>人間に対する深い理解（人間発達文化学類Ⅱ-1）</t>
  </si>
  <si>
    <t>206</t>
  </si>
  <si>
    <t>文化の探究（人間発達文化学類Ⅱ-2）</t>
  </si>
  <si>
    <t>207</t>
  </si>
  <si>
    <t>人や文化と関わる力（人間発達文化学類Ⅲ）</t>
  </si>
  <si>
    <t>208</t>
  </si>
  <si>
    <t>コミュニケーション実践（人間発達文化学類Ⅲ-1）</t>
  </si>
  <si>
    <t>209</t>
  </si>
  <si>
    <t>文化的実践（人間発達文化学類Ⅲ-2）</t>
  </si>
  <si>
    <t>20a</t>
  </si>
  <si>
    <t>解決し創造する力（人間発達文化学類Ⅳ）</t>
  </si>
  <si>
    <t>210</t>
  </si>
  <si>
    <t>20b</t>
  </si>
  <si>
    <t>共同性の創造と深化（人間発達文化学類Ⅳ-1）</t>
  </si>
  <si>
    <t>211</t>
  </si>
  <si>
    <t>20c</t>
  </si>
  <si>
    <t>課題発見・解決能力（人間発達文化学類Ⅳ-2）</t>
  </si>
  <si>
    <t>212</t>
  </si>
  <si>
    <t>現代社会における教育の意義（人間発達専攻Ⅰ）</t>
  </si>
  <si>
    <t>21</t>
  </si>
  <si>
    <t>213</t>
  </si>
  <si>
    <t>214</t>
  </si>
  <si>
    <t>221</t>
  </si>
  <si>
    <t>学問・文化の伝達（文化探究専攻Ⅰ）</t>
  </si>
  <si>
    <t>22</t>
  </si>
  <si>
    <t>222</t>
  </si>
  <si>
    <t>専門的能力（文化探究専攻Ⅱ）</t>
  </si>
  <si>
    <t>223</t>
  </si>
  <si>
    <t>人間発達と文化実践（文化探究専攻Ⅲ）</t>
  </si>
  <si>
    <t>224</t>
  </si>
  <si>
    <t>231</t>
  </si>
  <si>
    <t>文化の担い手としての成長（スポーツ芸術専攻Ⅰ）</t>
  </si>
  <si>
    <t>23</t>
  </si>
  <si>
    <t>232</t>
  </si>
  <si>
    <t>233</t>
  </si>
  <si>
    <t>234</t>
  </si>
  <si>
    <t>301</t>
  </si>
  <si>
    <t>研究分野の知識（行政政策学類Ⅰ）</t>
  </si>
  <si>
    <t>30</t>
  </si>
  <si>
    <t>302</t>
  </si>
  <si>
    <t>303</t>
  </si>
  <si>
    <t>304</t>
  </si>
  <si>
    <t>311</t>
  </si>
  <si>
    <t>リーガル・マインド（法学専攻Ⅰ）</t>
  </si>
  <si>
    <t>31</t>
  </si>
  <si>
    <t>312</t>
  </si>
  <si>
    <t>社会における応用能力（法学専攻Ⅱ）</t>
  </si>
  <si>
    <t>313</t>
  </si>
  <si>
    <t>314</t>
  </si>
  <si>
    <t>321</t>
  </si>
  <si>
    <t>基礎的知識（地域と行政専攻Ⅰ）</t>
  </si>
  <si>
    <t>32</t>
  </si>
  <si>
    <t>322</t>
  </si>
  <si>
    <t>323</t>
  </si>
  <si>
    <t>324</t>
  </si>
  <si>
    <t>表現力とコミュニケーション能力（地域と行政専攻Ⅳ）</t>
  </si>
  <si>
    <t>331</t>
  </si>
  <si>
    <t>社会・文化研究にかかわる学際的および専門的知識（社会と文化専攻Ⅰ）</t>
  </si>
  <si>
    <t>33</t>
  </si>
  <si>
    <t>332</t>
  </si>
  <si>
    <t>333</t>
  </si>
  <si>
    <t>334</t>
  </si>
  <si>
    <t>401</t>
  </si>
  <si>
    <t>自立する力（経済経営学類Ⅰ）</t>
  </si>
  <si>
    <t>40</t>
  </si>
  <si>
    <t>402</t>
  </si>
  <si>
    <t>幅広い教養と高い倫理性を身につけている（経済経営学類Ⅰ-1）</t>
  </si>
  <si>
    <t>403</t>
  </si>
  <si>
    <t>404</t>
  </si>
  <si>
    <t>自己管理力を身につけ自分の適性を見定めて目標設計を主体的に行う（経済経営学類Ⅰ-3）</t>
  </si>
  <si>
    <t>405</t>
  </si>
  <si>
    <t>406</t>
  </si>
  <si>
    <t>407</t>
  </si>
  <si>
    <t>408</t>
  </si>
  <si>
    <t>409</t>
  </si>
  <si>
    <t>40a</t>
  </si>
  <si>
    <t>410</t>
  </si>
  <si>
    <t>411</t>
  </si>
  <si>
    <t>ミクロ・マクロ経済学での諸議論を通して経済のしくみを体系的に理解し、得られた知識を、金融・公共経済をはじめとした経済システムの分析とそのあり方に関する実践的な考察に応用することができる（経済分析専攻）</t>
  </si>
  <si>
    <t>41</t>
  </si>
  <si>
    <t>421</t>
  </si>
  <si>
    <t>経済学的素養に基づく理論的、歴史的、政策的見地に加えてグローカルな知識を身に付けて今日の経済社会を理解し、国際社会と地域社会の課題に理論的実践的に取り組むことができる（国際地域経済専攻）</t>
  </si>
  <si>
    <t>42</t>
  </si>
  <si>
    <t>431</t>
  </si>
  <si>
    <t>企業活動に対し、外部環境を踏まえて定量的・定性的に分析するための専門的知識を有し、それを応用して企業およびその他組織における適切な意思決定ができる基礎的力量を身につけている（企業経営専攻）</t>
  </si>
  <si>
    <t>43</t>
  </si>
  <si>
    <t>501</t>
  </si>
  <si>
    <t>21世紀の諸問題に挑戦し、解決する力（共生システム理工学類Ⅰ）</t>
  </si>
  <si>
    <t>50</t>
  </si>
  <si>
    <t>502</t>
  </si>
  <si>
    <t>503</t>
  </si>
  <si>
    <t>504</t>
  </si>
  <si>
    <t>505</t>
  </si>
  <si>
    <t>506</t>
  </si>
  <si>
    <t>507</t>
  </si>
  <si>
    <t>508</t>
  </si>
  <si>
    <t>509</t>
  </si>
  <si>
    <t>50a</t>
  </si>
  <si>
    <t>510</t>
  </si>
  <si>
    <t>50b</t>
  </si>
  <si>
    <t>511</t>
  </si>
  <si>
    <t>50c</t>
  </si>
  <si>
    <t>512</t>
  </si>
  <si>
    <t>ロボティクスや福祉、医療等を含むヒト理解・人間支援又はそれらの基礎となる分野、特に、心理学や生理学などの生体システム科学、情報工学や機械・電気・電子工学などを基礎とする人間支援の技術に関して、研究・開発ができる（人間支援システム専攻）</t>
  </si>
  <si>
    <t>51</t>
  </si>
  <si>
    <t>521</t>
  </si>
  <si>
    <t>化学工学、材料工学、エネルギー開発などを基礎とする環境負荷の少ないものづくり技術や、経営工学、数理科学、産業政策、環境経済およびそれらを基礎とする省資源・循環型生産システムの構築や産業支援分野に関して、研究・開発ができる（産業システム工学専攻）</t>
  </si>
  <si>
    <t>52</t>
  </si>
  <si>
    <t>531</t>
  </si>
  <si>
    <t>環境の科学や、水資源などを中心とした自然資源の確保・保全、環境分析化学、浄化工学、生態学や地域計画、流域管理計画などを基礎とする環境システムに関して、研究・開発ができる（環境システムマネジメント専攻）</t>
  </si>
  <si>
    <t>53</t>
  </si>
  <si>
    <t>601</t>
  </si>
  <si>
    <t>職業知識･技能（現代教養コースⅠ）</t>
  </si>
  <si>
    <t>60</t>
  </si>
  <si>
    <t>602</t>
  </si>
  <si>
    <t>社会人としての教養（現代教養コースⅡ）</t>
  </si>
  <si>
    <t>603</t>
  </si>
  <si>
    <t>生きがいとしての教養（現代教養コースⅢ）</t>
  </si>
  <si>
    <t>604</t>
  </si>
  <si>
    <t>611</t>
  </si>
  <si>
    <t>61</t>
  </si>
  <si>
    <t>612</t>
  </si>
  <si>
    <t>621</t>
  </si>
  <si>
    <t>法的な思考力（法政策モデルⅠ）</t>
  </si>
  <si>
    <t>62</t>
  </si>
  <si>
    <t>622</t>
  </si>
  <si>
    <t>地域問題の法的解決力（法政策モデルⅡ）</t>
  </si>
  <si>
    <t>631</t>
  </si>
  <si>
    <t>コミュニティ理解の学問的基礎（コミュニティ共生モデルⅠ）</t>
  </si>
  <si>
    <t>63</t>
  </si>
  <si>
    <t>632</t>
  </si>
  <si>
    <t>コミュニティ問題の把握・解決力（コミュニティ共生モデルⅡ）</t>
  </si>
  <si>
    <t>641</t>
  </si>
  <si>
    <t>経済学・経営学分野の基礎的知識と分析ツール（ビジネス探究モデルⅠ）</t>
  </si>
  <si>
    <t>64</t>
  </si>
  <si>
    <t>642</t>
  </si>
  <si>
    <t>経済社会の問題発見・解決能力（ビジネス探究モデルⅡ）</t>
  </si>
  <si>
    <t>多角的・総合的思考（幅広い教養1）</t>
    <rPh sb="0" eb="3">
      <t>タカクテキ</t>
    </rPh>
    <rPh sb="4" eb="6">
      <t>ソウゴウ</t>
    </rPh>
    <rPh sb="6" eb="7">
      <t>テキ</t>
    </rPh>
    <rPh sb="7" eb="9">
      <t>シコウ</t>
    </rPh>
    <rPh sb="10" eb="12">
      <t>ハバヒロ</t>
    </rPh>
    <rPh sb="13" eb="15">
      <t>キョウヨウ</t>
    </rPh>
    <phoneticPr fontId="1"/>
  </si>
  <si>
    <r>
      <rPr>
        <sz val="10"/>
        <rFont val="ＭＳ Ｐゴシック"/>
        <family val="3"/>
        <charset val="128"/>
      </rPr>
      <t>自己学習力（自己形成力</t>
    </r>
    <r>
      <rPr>
        <sz val="10"/>
        <rFont val="Arial"/>
        <family val="2"/>
      </rPr>
      <t>1</t>
    </r>
    <r>
      <rPr>
        <sz val="10"/>
        <rFont val="ＭＳ Ｐゴシック"/>
        <family val="3"/>
        <charset val="128"/>
      </rPr>
      <t>）</t>
    </r>
    <rPh sb="0" eb="2">
      <t>ジコ</t>
    </rPh>
    <rPh sb="2" eb="4">
      <t>ガクシュウ</t>
    </rPh>
    <rPh sb="4" eb="5">
      <t>リョク</t>
    </rPh>
    <rPh sb="6" eb="8">
      <t>ジコ</t>
    </rPh>
    <rPh sb="8" eb="10">
      <t>ケイセイ</t>
    </rPh>
    <rPh sb="10" eb="11">
      <t>リョク</t>
    </rPh>
    <phoneticPr fontId="1"/>
  </si>
  <si>
    <r>
      <rPr>
        <sz val="10"/>
        <rFont val="ＭＳ Ｐゴシック"/>
        <family val="3"/>
        <charset val="128"/>
      </rPr>
      <t>学問的思考の基礎（幅広い教養</t>
    </r>
    <r>
      <rPr>
        <sz val="10"/>
        <rFont val="Arial"/>
        <family val="2"/>
      </rPr>
      <t>2</t>
    </r>
    <r>
      <rPr>
        <sz val="10"/>
        <rFont val="ＭＳ Ｐゴシック"/>
        <family val="3"/>
        <charset val="128"/>
      </rPr>
      <t>）</t>
    </r>
    <rPh sb="0" eb="3">
      <t>ガクモンテキ</t>
    </rPh>
    <rPh sb="3" eb="5">
      <t>シコウ</t>
    </rPh>
    <rPh sb="6" eb="8">
      <t>キソ</t>
    </rPh>
    <phoneticPr fontId="1"/>
  </si>
  <si>
    <r>
      <rPr>
        <sz val="10"/>
        <rFont val="ＭＳ Ｐゴシック"/>
        <family val="3"/>
        <charset val="128"/>
      </rPr>
      <t>コミュニケーション力（自己形成力</t>
    </r>
    <r>
      <rPr>
        <sz val="10"/>
        <rFont val="Arial"/>
        <family val="2"/>
      </rPr>
      <t>2</t>
    </r>
    <r>
      <rPr>
        <sz val="10"/>
        <rFont val="ＭＳ Ｐゴシック"/>
        <family val="3"/>
        <charset val="128"/>
      </rPr>
      <t>）</t>
    </r>
    <rPh sb="9" eb="10">
      <t>チカラ</t>
    </rPh>
    <phoneticPr fontId="1"/>
  </si>
  <si>
    <r>
      <rPr>
        <sz val="10"/>
        <rFont val="ＭＳ Ｐゴシック"/>
        <family val="3"/>
        <charset val="128"/>
      </rPr>
      <t>外国語リテラシー（幅広い教養</t>
    </r>
    <r>
      <rPr>
        <sz val="10"/>
        <rFont val="Arial"/>
        <family val="2"/>
      </rPr>
      <t>3-</t>
    </r>
    <r>
      <rPr>
        <sz val="10"/>
        <rFont val="ＭＳ Ｐゴシック"/>
        <family val="3"/>
        <charset val="128"/>
      </rPr>
      <t>①）</t>
    </r>
    <rPh sb="0" eb="3">
      <t>ガイコクゴ</t>
    </rPh>
    <phoneticPr fontId="1"/>
  </si>
  <si>
    <r>
      <rPr>
        <sz val="10"/>
        <rFont val="ＭＳ Ｐゴシック"/>
        <family val="3"/>
        <charset val="128"/>
      </rPr>
      <t>キャリアデザイン力（自己形成力</t>
    </r>
    <r>
      <rPr>
        <sz val="10"/>
        <rFont val="Arial"/>
        <family val="2"/>
      </rPr>
      <t>3</t>
    </r>
    <r>
      <rPr>
        <sz val="10"/>
        <rFont val="ＭＳ Ｐゴシック"/>
        <family val="3"/>
        <charset val="128"/>
      </rPr>
      <t>）</t>
    </r>
    <rPh sb="8" eb="9">
      <t>リョク</t>
    </rPh>
    <phoneticPr fontId="1"/>
  </si>
  <si>
    <r>
      <rPr>
        <sz val="10"/>
        <rFont val="ＭＳ Ｐゴシック"/>
        <family val="3"/>
        <charset val="128"/>
      </rPr>
      <t>情報リテラシー（幅広い教養</t>
    </r>
    <r>
      <rPr>
        <sz val="10"/>
        <rFont val="Arial"/>
        <family val="2"/>
      </rPr>
      <t>3-</t>
    </r>
    <r>
      <rPr>
        <sz val="10"/>
        <rFont val="ＭＳ Ｐゴシック"/>
        <family val="3"/>
        <charset val="128"/>
      </rPr>
      <t>②）</t>
    </r>
    <rPh sb="0" eb="2">
      <t>ジョウホウ</t>
    </rPh>
    <phoneticPr fontId="1"/>
  </si>
  <si>
    <r>
      <rPr>
        <sz val="10"/>
        <rFont val="ＭＳ Ｐゴシック"/>
        <family val="3"/>
        <charset val="128"/>
      </rPr>
      <t>関係形成力（自己形成力</t>
    </r>
    <r>
      <rPr>
        <sz val="10"/>
        <rFont val="Arial"/>
        <family val="2"/>
      </rPr>
      <t>4</t>
    </r>
    <r>
      <rPr>
        <sz val="10"/>
        <rFont val="ＭＳ Ｐゴシック"/>
        <family val="3"/>
        <charset val="128"/>
      </rPr>
      <t>）</t>
    </r>
    <rPh sb="0" eb="2">
      <t>カンケイ</t>
    </rPh>
    <rPh sb="2" eb="4">
      <t>ケイセイ</t>
    </rPh>
    <rPh sb="4" eb="5">
      <t>リョク</t>
    </rPh>
    <phoneticPr fontId="1"/>
  </si>
  <si>
    <r>
      <rPr>
        <sz val="10"/>
        <rFont val="ＭＳ Ｐゴシック"/>
        <family val="3"/>
        <charset val="128"/>
      </rPr>
      <t>身体リテラシー（幅広い教養</t>
    </r>
    <r>
      <rPr>
        <sz val="10"/>
        <rFont val="Arial"/>
        <family val="2"/>
      </rPr>
      <t>3-</t>
    </r>
    <r>
      <rPr>
        <sz val="10"/>
        <rFont val="ＭＳ Ｐゴシック"/>
        <family val="3"/>
        <charset val="128"/>
      </rPr>
      <t>③）</t>
    </r>
    <rPh sb="0" eb="2">
      <t>シンタイ</t>
    </rPh>
    <phoneticPr fontId="1"/>
  </si>
  <si>
    <r>
      <rPr>
        <sz val="10"/>
        <rFont val="ＭＳ Ｐゴシック"/>
        <family val="3"/>
        <charset val="128"/>
      </rPr>
      <t>幅広い教養と高い倫理性を身につけている（経済経営学類Ⅰ</t>
    </r>
    <r>
      <rPr>
        <sz val="10"/>
        <rFont val="Arial"/>
        <family val="2"/>
      </rPr>
      <t>-1</t>
    </r>
    <r>
      <rPr>
        <sz val="10"/>
        <rFont val="ＭＳ Ｐゴシック"/>
        <family val="3"/>
        <charset val="128"/>
      </rPr>
      <t>）</t>
    </r>
    <phoneticPr fontId="2"/>
  </si>
  <si>
    <r>
      <rPr>
        <sz val="10"/>
        <rFont val="ＭＳ Ｐゴシック"/>
        <family val="3"/>
        <charset val="128"/>
      </rPr>
      <t>自分の意見を述べ討論し文章で表現できるｺﾐｭﾆｹｰｼｮﾝ能力（経済経営学類Ⅰ</t>
    </r>
    <r>
      <rPr>
        <sz val="10"/>
        <rFont val="Arial"/>
        <family val="2"/>
      </rPr>
      <t>-2</t>
    </r>
    <r>
      <rPr>
        <sz val="10"/>
        <rFont val="ＭＳ Ｐゴシック"/>
        <family val="3"/>
        <charset val="128"/>
      </rPr>
      <t>）</t>
    </r>
    <phoneticPr fontId="2"/>
  </si>
  <si>
    <r>
      <rPr>
        <sz val="10"/>
        <rFont val="ＭＳ Ｐゴシック"/>
        <family val="3"/>
        <charset val="128"/>
      </rPr>
      <t>自分の意見を述べ討論し文章で表現できるｺﾐｭﾆｹｰｼｮﾝ能力（経済経営学類Ⅰ</t>
    </r>
    <r>
      <rPr>
        <sz val="10"/>
        <rFont val="Arial"/>
        <family val="2"/>
      </rPr>
      <t>-2</t>
    </r>
    <r>
      <rPr>
        <sz val="10"/>
        <rFont val="ＭＳ Ｐゴシック"/>
        <family val="3"/>
        <charset val="128"/>
      </rPr>
      <t>）</t>
    </r>
    <phoneticPr fontId="2"/>
  </si>
  <si>
    <r>
      <rPr>
        <sz val="10"/>
        <rFont val="ＭＳ Ｐゴシック"/>
        <family val="3"/>
        <charset val="128"/>
      </rPr>
      <t>自己管理力を身につけ自分の適性を見定めて目標設計を主体的に行う（経済経営学類Ⅰ</t>
    </r>
    <r>
      <rPr>
        <sz val="10"/>
        <rFont val="Arial"/>
        <family val="2"/>
      </rPr>
      <t>-3</t>
    </r>
    <r>
      <rPr>
        <sz val="10"/>
        <rFont val="ＭＳ Ｐゴシック"/>
        <family val="3"/>
        <charset val="128"/>
      </rPr>
      <t>）</t>
    </r>
    <phoneticPr fontId="2"/>
  </si>
  <si>
    <r>
      <rPr>
        <sz val="10"/>
        <rFont val="ＭＳ Ｐゴシック"/>
        <family val="3"/>
        <charset val="128"/>
      </rPr>
      <t>成長を支援する力（人間発達文化学類Ⅰ</t>
    </r>
    <r>
      <rPr>
        <sz val="10"/>
        <rFont val="Arial"/>
        <family val="2"/>
      </rPr>
      <t>-1</t>
    </r>
    <r>
      <rPr>
        <sz val="10"/>
        <rFont val="ＭＳ Ｐゴシック"/>
        <family val="3"/>
        <charset val="128"/>
      </rPr>
      <t>）</t>
    </r>
    <rPh sb="0" eb="2">
      <t>セイチョウ</t>
    </rPh>
    <rPh sb="3" eb="5">
      <t>シエン</t>
    </rPh>
    <rPh sb="7" eb="8">
      <t>チカラ</t>
    </rPh>
    <rPh sb="9" eb="11">
      <t>ニンゲン</t>
    </rPh>
    <rPh sb="11" eb="13">
      <t>ハッタツ</t>
    </rPh>
    <rPh sb="13" eb="15">
      <t>ブンカ</t>
    </rPh>
    <rPh sb="15" eb="16">
      <t>ガク</t>
    </rPh>
    <rPh sb="16" eb="17">
      <t>ルイ</t>
    </rPh>
    <phoneticPr fontId="6"/>
  </si>
  <si>
    <r>
      <rPr>
        <sz val="10"/>
        <rFont val="ＭＳ Ｐゴシック"/>
        <family val="3"/>
        <charset val="128"/>
      </rPr>
      <t>人間に対する深い理解（人間発達文化学類Ⅱ</t>
    </r>
    <r>
      <rPr>
        <sz val="10"/>
        <rFont val="Arial"/>
        <family val="2"/>
      </rPr>
      <t>-1</t>
    </r>
    <r>
      <rPr>
        <sz val="10"/>
        <rFont val="ＭＳ Ｐゴシック"/>
        <family val="3"/>
        <charset val="128"/>
      </rPr>
      <t>）</t>
    </r>
    <rPh sb="0" eb="2">
      <t>ニンゲン</t>
    </rPh>
    <rPh sb="3" eb="4">
      <t>タイ</t>
    </rPh>
    <rPh sb="6" eb="7">
      <t>フカ</t>
    </rPh>
    <rPh sb="8" eb="10">
      <t>リカイ</t>
    </rPh>
    <phoneticPr fontId="6"/>
  </si>
  <si>
    <t>ディプロマポリシー大区分名</t>
  </si>
  <si>
    <t>経済経営学類のディプロマポリシー</t>
  </si>
  <si>
    <t>共生システム理工学類のディプロマポリシー</t>
  </si>
  <si>
    <t>法政策モデルのディプロマポリシー</t>
  </si>
  <si>
    <t>コミュニティ共生モデルのディプロマポリシー</t>
  </si>
  <si>
    <t>ビジネス探究モデルのディプロマポリシー</t>
  </si>
  <si>
    <t>98</t>
  </si>
  <si>
    <t>test</t>
  </si>
  <si>
    <t/>
  </si>
  <si>
    <t>99</t>
  </si>
  <si>
    <t>文化教養モデルのディプロマポリシー</t>
    <phoneticPr fontId="2"/>
  </si>
  <si>
    <t>留意点・注意事項</t>
    <phoneticPr fontId="2"/>
  </si>
  <si>
    <t>現代教養コースのディプロマポリシー</t>
    <phoneticPr fontId="2"/>
  </si>
  <si>
    <t>63</t>
    <phoneticPr fontId="2"/>
  </si>
  <si>
    <t>63</t>
    <phoneticPr fontId="2"/>
  </si>
  <si>
    <t>≪必須≫</t>
    <phoneticPr fontId="2"/>
  </si>
  <si>
    <r>
      <rPr>
        <b/>
        <sz val="10"/>
        <color indexed="10"/>
        <rFont val="ＭＳ Ｐゴシック"/>
        <family val="3"/>
        <charset val="128"/>
      </rPr>
      <t>≪必須≫</t>
    </r>
    <r>
      <rPr>
        <sz val="10"/>
        <rFont val="ＭＳ Ｐゴシック"/>
        <family val="3"/>
        <charset val="128"/>
      </rPr>
      <t xml:space="preserve">
　全角３００字以内
セル内で改行する場合は、「Altキー」を押しながら、「Enterキー」を押してください。</t>
    </r>
    <rPh sb="1" eb="3">
      <t>ヒッス</t>
    </rPh>
    <rPh sb="6" eb="8">
      <t>ゼンカク</t>
    </rPh>
    <rPh sb="11" eb="12">
      <t>ジ</t>
    </rPh>
    <rPh sb="12" eb="14">
      <t>イナイ</t>
    </rPh>
    <rPh sb="18" eb="19">
      <t>ナイ</t>
    </rPh>
    <rPh sb="20" eb="22">
      <t>カイギョウ</t>
    </rPh>
    <rPh sb="24" eb="26">
      <t>バアイ</t>
    </rPh>
    <rPh sb="36" eb="37">
      <t>オ</t>
    </rPh>
    <rPh sb="52" eb="53">
      <t>オ</t>
    </rPh>
    <phoneticPr fontId="2"/>
  </si>
  <si>
    <r>
      <rPr>
        <b/>
        <sz val="10"/>
        <color indexed="10"/>
        <rFont val="ＭＳ Ｐゴシック"/>
        <family val="3"/>
        <charset val="128"/>
      </rPr>
      <t>≪必須≫</t>
    </r>
    <r>
      <rPr>
        <sz val="10"/>
        <rFont val="ＭＳ Ｐゴシック"/>
        <family val="3"/>
        <charset val="128"/>
      </rPr>
      <t xml:space="preserve">
　全角２００字以内
セル内で改行する場合は、「Altキー」を押しながら、「Enterキー」を押してください。</t>
    </r>
    <rPh sb="6" eb="8">
      <t>ゼンカク</t>
    </rPh>
    <rPh sb="11" eb="12">
      <t>ジ</t>
    </rPh>
    <rPh sb="12" eb="14">
      <t>イナイ</t>
    </rPh>
    <rPh sb="18" eb="19">
      <t>ナイ</t>
    </rPh>
    <rPh sb="20" eb="22">
      <t>カイギョウ</t>
    </rPh>
    <rPh sb="24" eb="26">
      <t>バアイ</t>
    </rPh>
    <rPh sb="36" eb="37">
      <t>オ</t>
    </rPh>
    <rPh sb="52" eb="53">
      <t>オ</t>
    </rPh>
    <phoneticPr fontId="2"/>
  </si>
  <si>
    <t>１５回分の授業方法・内容を、授業計画として記入して下さい。
　：学校教育法施行規則の改正により、年間授業計画の公開が義務化されます。
※正規試験は、原則、授業１５回終了後の試験・補講期間の第１週目に行います。
※補講が必要な場合は、試験・補講期間で行うことになります。
※授業日数については、以下の添付資料を参照のうえ、各自確認して下さい。
　⇒資料５｢平成25年度行事予定表｣　</t>
    <phoneticPr fontId="2"/>
  </si>
  <si>
    <r>
      <rPr>
        <b/>
        <sz val="10"/>
        <color indexed="10"/>
        <rFont val="ＭＳ Ｐゴシック"/>
        <family val="3"/>
        <charset val="128"/>
      </rPr>
      <t>≪必須≫</t>
    </r>
    <r>
      <rPr>
        <sz val="10"/>
        <rFont val="ＭＳ Ｐゴシック"/>
        <family val="3"/>
        <charset val="128"/>
      </rPr>
      <t xml:space="preserve">
　１５回分記載してください
セル内で改行する場合は、「Altキー」を押しながら、「Enterキー」を押してください。</t>
    </r>
    <rPh sb="8" eb="10">
      <t>カイブン</t>
    </rPh>
    <rPh sb="10" eb="12">
      <t>キサイ</t>
    </rPh>
    <rPh sb="22" eb="23">
      <t>ナイ</t>
    </rPh>
    <rPh sb="24" eb="26">
      <t>カイギョウ</t>
    </rPh>
    <rPh sb="28" eb="30">
      <t>バアイ</t>
    </rPh>
    <rPh sb="40" eb="41">
      <t>オ</t>
    </rPh>
    <rPh sb="56" eb="57">
      <t>オ</t>
    </rPh>
    <phoneticPr fontId="2"/>
  </si>
  <si>
    <t>テキストとその入手方法を記入して下さい。
（１）書名をあげる場合、著者・編者氏名：「 書名 」（ 出版社 ）の順で記入。
（２）市販の教材によらない場合は、「プリントを使用する」等を記入。
（３）テキストを使用しない場合は「使用しない」を記入。</t>
    <phoneticPr fontId="2"/>
  </si>
  <si>
    <t>　全角２００字以内</t>
    <phoneticPr fontId="2"/>
  </si>
  <si>
    <t>参考書とその入手方法を記入して下さい。
（注）附属図書館から依頼の「シラバス掲載参考図書指定リスト」に掲載する
　　　図書等を記入して下さい（｢・・・（図書館所蔵）｣と記入して下さい）。</t>
    <phoneticPr fontId="2"/>
  </si>
  <si>
    <t>正規試験、小テスト、レポート、平常試験等の配分割合を明記して下さい。
【例１】正規試験（50％）、小テスト（30％）レポート（20％）　
【例２】第1回レポート（20点）、第2回（20点）、最終試験（60点）</t>
    <phoneticPr fontId="2"/>
  </si>
  <si>
    <t>学生の授業内容等に関する質問・相談に応じる時間帯を記入して下さい。
　：具体的な時間を指定し、記入して下さい。
　　⇒良い記入例「水曜日１２時～１４時」／悪い記入例「いつでも構わない」
　：可能な限り、学生の休み時間を含めた時間帯を指定して下さい。
※授業時間帯に設定する場合、および具体的な時間を指定できない場合には、メールもしくは電話にて対応する旨、明記して下さい。</t>
    <phoneticPr fontId="2"/>
  </si>
  <si>
    <t>履修にあたっての特別な留意点、注意事項等があれば、記入して下さい。</t>
    <phoneticPr fontId="2"/>
  </si>
  <si>
    <t>※学生の相談の機会を確保するため、オフィスアワーの欄にも必ず記入のこと。</t>
    <rPh sb="1" eb="3">
      <t>ガクセイ</t>
    </rPh>
    <rPh sb="4" eb="6">
      <t>ソウダン</t>
    </rPh>
    <rPh sb="7" eb="9">
      <t>キカイ</t>
    </rPh>
    <rPh sb="10" eb="12">
      <t>カクホ</t>
    </rPh>
    <rPh sb="25" eb="26">
      <t>ラン</t>
    </rPh>
    <rPh sb="28" eb="29">
      <t>カナラ</t>
    </rPh>
    <rPh sb="30" eb="32">
      <t>キニュウ</t>
    </rPh>
    <phoneticPr fontId="2"/>
  </si>
  <si>
    <t>※最初の授業から出欠の確認を課す場合など、履修登録期間前の出欠の扱いについては、「留意点・注意事項」の欄に記入のこと。</t>
    <rPh sb="1" eb="3">
      <t>サイショ</t>
    </rPh>
    <rPh sb="4" eb="6">
      <t>ジュギョウ</t>
    </rPh>
    <rPh sb="8" eb="10">
      <t>シュッケツ</t>
    </rPh>
    <rPh sb="11" eb="13">
      <t>カクニン</t>
    </rPh>
    <rPh sb="14" eb="15">
      <t>カ</t>
    </rPh>
    <rPh sb="16" eb="18">
      <t>バアイ</t>
    </rPh>
    <rPh sb="21" eb="23">
      <t>リシュウ</t>
    </rPh>
    <rPh sb="23" eb="25">
      <t>トウロク</t>
    </rPh>
    <rPh sb="25" eb="27">
      <t>キカン</t>
    </rPh>
    <rPh sb="27" eb="28">
      <t>マエ</t>
    </rPh>
    <rPh sb="29" eb="31">
      <t>シュッケツ</t>
    </rPh>
    <rPh sb="32" eb="33">
      <t>アツカ</t>
    </rPh>
    <rPh sb="41" eb="44">
      <t>リュウイテン</t>
    </rPh>
    <rPh sb="45" eb="47">
      <t>チュウイ</t>
    </rPh>
    <rPh sb="47" eb="49">
      <t>ジコウ</t>
    </rPh>
    <rPh sb="51" eb="52">
      <t>ラン</t>
    </rPh>
    <rPh sb="53" eb="55">
      <t>キニュウ</t>
    </rPh>
    <phoneticPr fontId="2"/>
  </si>
  <si>
    <t>人間発達文化研究科ディプロマポリシー</t>
  </si>
  <si>
    <t>70</t>
  </si>
  <si>
    <t>地域政策科学研究科のディプロマポリシー</t>
  </si>
  <si>
    <t>71</t>
  </si>
  <si>
    <t>経済学研究科のディプロマポリシー</t>
  </si>
  <si>
    <t>72</t>
  </si>
  <si>
    <t>73</t>
  </si>
  <si>
    <t>共生システム理工学研究科博士後期課程のディプロマポリシー</t>
  </si>
  <si>
    <t>74</t>
  </si>
  <si>
    <t>専門探究力（人間発達文化研究科Ⅰ）</t>
  </si>
  <si>
    <t>701</t>
  </si>
  <si>
    <t>コーディネート力（人間発達文化研究科Ⅱ）</t>
  </si>
  <si>
    <t>702</t>
  </si>
  <si>
    <t>人間育成力（人間発達文化研究科Ⅲ）</t>
  </si>
  <si>
    <t>703</t>
  </si>
  <si>
    <t>学際性・政策科学性（地域政策科学研究科Ⅰ）</t>
  </si>
  <si>
    <t>711</t>
  </si>
  <si>
    <t>理論生・応用性・実践性（地域政策科学研究科Ⅱ）</t>
  </si>
  <si>
    <t>712</t>
  </si>
  <si>
    <t>高度の専門性（地域政策科学研究科Ⅲ）</t>
  </si>
  <si>
    <t>713</t>
  </si>
  <si>
    <t>高度の専門的知識（経済学研究科Ⅰ）</t>
  </si>
  <si>
    <t>721</t>
  </si>
  <si>
    <t>応用力・実践力（経済学研究科Ⅱ）</t>
  </si>
  <si>
    <t>722</t>
  </si>
  <si>
    <t>研究遂行能力（経済学研究科Ⅲ）</t>
  </si>
  <si>
    <t>723</t>
  </si>
  <si>
    <t>論理的思考力・分析力・表現力（経済学研究科Ⅳ）</t>
  </si>
  <si>
    <t>724</t>
  </si>
  <si>
    <t>共生のシステム科学という新たな枠組みの中で、従来の科学技術の枠組みに とらわれず、多元的な視点から事象をとらえようとする姿勢（共生システム理工学研究科博士前期課程Ⅰ）</t>
  </si>
  <si>
    <t>731</t>
  </si>
  <si>
    <t>課題解決に必要な、各分野における専門的な知識・技術・技能（共生システム理工学研究科博士前期課程Ⅱ）</t>
  </si>
  <si>
    <t>732</t>
  </si>
  <si>
    <t>専門的な知識・技術・技能を具体的な課題解決に実践的に活かす能力（共生システム理工学研究博士前期課程Ⅲ）</t>
  </si>
  <si>
    <t>733</t>
  </si>
  <si>
    <t>人間－機械システム分野の知識・能力（共生システム理工学研究博士前期課程Ⅳ-i）</t>
  </si>
  <si>
    <t>734</t>
  </si>
  <si>
    <t>産業システム分野の知識・能力（共生システム理工学研究博士前期課程Ⅳ-ii）</t>
  </si>
  <si>
    <t>735</t>
  </si>
  <si>
    <t>環境システム分野の知識・能力（共生システム理工学研究科博士前期課程Ⅳ-iii）</t>
  </si>
  <si>
    <t>736</t>
  </si>
  <si>
    <t>数理・情報科学分野の知識・能力（共生システム理工学研究科博士前期課程Ⅳ-iv）</t>
  </si>
  <si>
    <t>737</t>
  </si>
  <si>
    <t>物質科学分野の知識・能力（共生システム研究科博士前期課程Ⅳ-v）</t>
  </si>
  <si>
    <t>738</t>
  </si>
  <si>
    <t>再生可能エネルギー分野の知識・能力（共生システム理工学研究科博士前期課程Ⅳ-vi）</t>
  </si>
  <si>
    <t>739</t>
  </si>
  <si>
    <t>自然科学に関する高度な専門知識（共生システム理工学研究科博士後期課程Ⅰ）</t>
  </si>
  <si>
    <t>741</t>
  </si>
  <si>
    <t>人間科学・社会科学的な素養（共生システム理工学研究科博士後期課程Ⅱ）</t>
  </si>
  <si>
    <t>742</t>
  </si>
  <si>
    <t>21 世紀の課題解決に向け、自立して研究・開発を行うことができる能力（共生システム理工学研究科博士後期課程Ⅲ）</t>
  </si>
  <si>
    <t>743</t>
  </si>
  <si>
    <t>共生機械システム領域の知識や研究・開発能力（共生システム理工学研究科博士後期課程Ⅳ-i）</t>
  </si>
  <si>
    <t>744</t>
  </si>
  <si>
    <t>産業共生システム領域の知識や研究・開発能力（共生システム理工学博士後期課程Ⅳ-ii）</t>
  </si>
  <si>
    <t>745</t>
  </si>
  <si>
    <t>環境共生システム領域の知識や研究・開発能力（共生システム理工学博士後期課程Ⅳ-iii）</t>
  </si>
  <si>
    <t>746</t>
  </si>
  <si>
    <t>共生システム理工学研究科博士前期課程のディプロマポリシー</t>
    <phoneticPr fontId="2"/>
  </si>
  <si>
    <t>人間発達文化研究科ディプロマポリシー</t>
    <phoneticPr fontId="2"/>
  </si>
  <si>
    <t>地域政策科学研究科のディプロマポリシー</t>
    <phoneticPr fontId="2"/>
  </si>
  <si>
    <t>経済学研究科のディプロマポリシー</t>
    <phoneticPr fontId="2"/>
  </si>
  <si>
    <t>共生システム理工学研究科博士後期課程のディプロマポリシー</t>
    <phoneticPr fontId="2"/>
  </si>
  <si>
    <t xml:space="preserve">※実際の記入に当たっては、「福島大学の教育目的」及び各科目が配置されている学類、専攻コース、モデルのＤＰ／ＣＰを参照すること（別添資料参照）。
</t>
    <rPh sb="1" eb="3">
      <t>ジッサイ</t>
    </rPh>
    <rPh sb="4" eb="6">
      <t>キニュウ</t>
    </rPh>
    <rPh sb="7" eb="8">
      <t>ア</t>
    </rPh>
    <rPh sb="14" eb="16">
      <t>フクシマ</t>
    </rPh>
    <rPh sb="16" eb="18">
      <t>ダイガク</t>
    </rPh>
    <rPh sb="19" eb="21">
      <t>キョウイク</t>
    </rPh>
    <rPh sb="21" eb="23">
      <t>モクテキ</t>
    </rPh>
    <rPh sb="24" eb="25">
      <t>オヨ</t>
    </rPh>
    <rPh sb="26" eb="27">
      <t>カク</t>
    </rPh>
    <rPh sb="27" eb="29">
      <t>カモク</t>
    </rPh>
    <rPh sb="30" eb="32">
      <t>ハイチ</t>
    </rPh>
    <rPh sb="37" eb="38">
      <t>ガク</t>
    </rPh>
    <rPh sb="38" eb="39">
      <t>ルイ</t>
    </rPh>
    <rPh sb="40" eb="42">
      <t>センコウ</t>
    </rPh>
    <rPh sb="56" eb="58">
      <t>サンショウ</t>
    </rPh>
    <rPh sb="63" eb="65">
      <t>ベッテン</t>
    </rPh>
    <rPh sb="65" eb="67">
      <t>シリョウ</t>
    </rPh>
    <rPh sb="67" eb="69">
      <t>サンショウ</t>
    </rPh>
    <phoneticPr fontId="2"/>
  </si>
  <si>
    <t>教育目標との関係
（DPのポイント配分）</t>
    <rPh sb="0" eb="1">
      <t>キョウイクモクヒョウ</t>
    </rPh>
    <phoneticPr fontId="2"/>
  </si>
  <si>
    <t>基盤教育科目の場合
　当該授業が、全学の５つのDPのそれぞれとどの程度関係しているかを％で記入してください。
　【例】DP1：50％、DP2：20％、DP3：30％、DP4：0％、DP5：0％
学類専門科目の場合
　当該授業が、学類DPのそれぞれとどの程度関係しているかを％で記入してください。</t>
    <rPh sb="0" eb="2">
      <t>キバンキョウイク</t>
    </rPh>
    <phoneticPr fontId="2"/>
  </si>
  <si>
    <r>
      <rPr>
        <sz val="10"/>
        <color rgb="FFFF0000"/>
        <rFont val="HG丸ｺﾞｼｯｸM-PRO"/>
        <family val="2"/>
        <charset val="128"/>
      </rPr>
      <t>当該授業の目的と</t>
    </r>
    <r>
      <rPr>
        <sz val="10"/>
        <rFont val="HG丸ｺﾞｼｯｸM-PRO"/>
        <family val="3"/>
        <charset val="128"/>
      </rPr>
      <t>授業で扱う内容を大まかに記入して下さい。</t>
    </r>
    <rPh sb="0" eb="28">
      <t>トウガイジュギョウノ</t>
    </rPh>
    <phoneticPr fontId="2"/>
  </si>
  <si>
    <t>単位認定基準</t>
    <rPh sb="0" eb="2">
      <t>タンイ</t>
    </rPh>
    <phoneticPr fontId="2"/>
  </si>
  <si>
    <r>
      <rPr>
        <sz val="10"/>
        <color rgb="FFFF0000"/>
        <rFont val="HG丸ｺﾞｼｯｸM-PRO"/>
        <family val="2"/>
        <charset val="128"/>
      </rPr>
      <t>『授業を通じて学生が何を身につけるか』について目標を明記して下さい。</t>
    </r>
    <r>
      <rPr>
        <sz val="10"/>
        <rFont val="HG丸ｺﾞｼｯｸM-PRO"/>
        <family val="3"/>
        <charset val="128"/>
      </rPr>
      <t xml:space="preserve">
　：修得されるべき知識、能力、技能等を箇条書きで記入して下さい。
　　その際、「～を学習する」「～を修得する」「～を身につける」など、
　　学習者主体の観点から見た目標として記入して下さい。
※この「</t>
    </r>
    <r>
      <rPr>
        <sz val="10"/>
        <color rgb="FFFF0000"/>
        <rFont val="HG丸ｺﾞｼｯｸM-PRO"/>
        <family val="2"/>
        <charset val="128"/>
      </rPr>
      <t>単位認定基準</t>
    </r>
    <r>
      <rPr>
        <sz val="10"/>
        <rFont val="HG丸ｺﾞｼｯｸM-PRO"/>
        <family val="3"/>
        <charset val="128"/>
      </rPr>
      <t>」が成績評価の基準となりますので、ご注意下さい。</t>
    </r>
    <rPh sb="0" eb="6">
      <t>タンイニンテイキジュン</t>
    </rPh>
    <phoneticPr fontId="2"/>
  </si>
  <si>
    <t>特修プログラム</t>
    <rPh sb="0" eb="2">
      <t>トクシュウプログラム</t>
    </rPh>
    <phoneticPr fontId="2"/>
  </si>
  <si>
    <t>授業方法</t>
    <rPh sb="0" eb="2">
      <t>ジュギョウホウホウ</t>
    </rPh>
    <phoneticPr fontId="2"/>
  </si>
  <si>
    <t>該当する授業方法に☑を記入してください。</t>
    <rPh sb="0" eb="2">
      <t>ガイトウスル</t>
    </rPh>
    <phoneticPr fontId="2"/>
  </si>
  <si>
    <r>
      <rPr>
        <sz val="10"/>
        <color rgb="FFFF0000"/>
        <rFont val="HG丸ｺﾞｼｯｸM-PRO"/>
        <family val="2"/>
        <charset val="128"/>
      </rPr>
      <t>以下</t>
    </r>
    <r>
      <rPr>
        <sz val="10"/>
        <rFont val="HG丸ｺﾞｼｯｸM-PRO"/>
        <family val="3"/>
        <charset val="128"/>
      </rPr>
      <t xml:space="preserve">の基準を記入して下さい。
</t>
    </r>
    <r>
      <rPr>
        <sz val="10"/>
        <color rgb="FFFF0000"/>
        <rFont val="HG丸ｺﾞｼｯｸM-PRO"/>
        <family val="2"/>
        <charset val="128"/>
      </rPr>
      <t>S：単位認定基準を満たし、かつ全ての項目で優秀な学習成果をあげた（90〜100点）
A：単位認定基準を満たし、かつ多くの項目で優秀な学習成果をあげた（80〜89点）
B：単位認定基準を満たし、かついくつかの項目で優秀な学習成果をあげた（70〜79点）
C：単位認定基準を満たす最低限の学習成果をあげた（60〜69点）
F：単位認定基準の学習成果をあげられなかった（〜59点）</t>
    </r>
    <rPh sb="0" eb="1">
      <t>イカ</t>
    </rPh>
    <phoneticPr fontId="2"/>
  </si>
  <si>
    <t>授業改善・工夫</t>
    <rPh sb="0" eb="2">
      <t>ジュギョウカイゼン</t>
    </rPh>
    <phoneticPr fontId="2"/>
  </si>
  <si>
    <t>前年度の授業アンケート結果を参照しながら、授業実践上の改善点や工夫を記入してください。</t>
    <rPh sb="0" eb="43">
      <t>ゼンネンドノジュギョウアンケート</t>
    </rPh>
    <phoneticPr fontId="2"/>
  </si>
  <si>
    <t>教員の実務経験の有無</t>
    <rPh sb="0" eb="2">
      <t>キョウインノ</t>
    </rPh>
    <phoneticPr fontId="2"/>
  </si>
  <si>
    <t>実務経験があり、その実務経験を活かした授業を行う場合、実務経験の内容と授業の関連性を記入してください。</t>
    <phoneticPr fontId="2"/>
  </si>
  <si>
    <t>記載不要</t>
    <rPh sb="0" eb="2">
      <t>キサイ</t>
    </rPh>
    <rPh sb="2" eb="4">
      <t>フヨウ</t>
    </rPh>
    <phoneticPr fontId="2"/>
  </si>
  <si>
    <t>授業概要</t>
    <phoneticPr fontId="2"/>
  </si>
  <si>
    <t>授業計画</t>
    <phoneticPr fontId="2"/>
  </si>
  <si>
    <t>教材・教科書</t>
    <phoneticPr fontId="2"/>
  </si>
  <si>
    <t>参考図書</t>
    <phoneticPr fontId="2"/>
  </si>
  <si>
    <t>成績評価の方法</t>
    <phoneticPr fontId="2"/>
  </si>
  <si>
    <t>成績評価の基準</t>
    <phoneticPr fontId="2"/>
  </si>
  <si>
    <t>オフィスアワー</t>
    <phoneticPr fontId="2"/>
  </si>
  <si>
    <t>留意点・注意事項</t>
    <phoneticPr fontId="2"/>
  </si>
  <si>
    <t>　全角６００字以内</t>
    <phoneticPr fontId="2"/>
  </si>
  <si>
    <t xml:space="preserve">  全角５００字以内</t>
    <phoneticPr fontId="2"/>
  </si>
  <si>
    <t xml:space="preserve">  全角５００字以内</t>
    <phoneticPr fontId="2"/>
  </si>
  <si>
    <r>
      <t xml:space="preserve">≪必須≫
</t>
    </r>
    <r>
      <rPr>
        <sz val="10"/>
        <rFont val="ＭＳ Ｐゴシック"/>
        <family val="3"/>
        <charset val="128"/>
      </rPr>
      <t>半角数字で入力し、合計値が１００になるように入力してください。</t>
    </r>
    <rPh sb="5" eb="7">
      <t>ハンカク</t>
    </rPh>
    <rPh sb="7" eb="9">
      <t>スウジ</t>
    </rPh>
    <rPh sb="10" eb="12">
      <t>ニュウリョク</t>
    </rPh>
    <rPh sb="14" eb="16">
      <t>ゴウケイ</t>
    </rPh>
    <rPh sb="16" eb="17">
      <t>アタイ</t>
    </rPh>
    <rPh sb="27" eb="29">
      <t>ニュウリョク</t>
    </rPh>
    <phoneticPr fontId="2"/>
  </si>
  <si>
    <t>講義・演習・実験・実習・実技・グループワーク・発表・デイスカッション・フィールドワーク・ICT</t>
    <rPh sb="0" eb="2">
      <t>コウギ</t>
    </rPh>
    <rPh sb="3" eb="5">
      <t>エンシュウ</t>
    </rPh>
    <rPh sb="6" eb="8">
      <t>ジッケン</t>
    </rPh>
    <rPh sb="9" eb="11">
      <t>ジッシュウ</t>
    </rPh>
    <rPh sb="12" eb="14">
      <t>ジツギ</t>
    </rPh>
    <rPh sb="23" eb="25">
      <t>ハッピョウ</t>
    </rPh>
    <phoneticPr fontId="2"/>
  </si>
  <si>
    <r>
      <rPr>
        <b/>
        <sz val="10"/>
        <color rgb="FFFF0000"/>
        <rFont val="ＭＳ Ｐゴシック"/>
        <family val="3"/>
        <charset val="128"/>
      </rPr>
      <t>≪必須≫</t>
    </r>
    <r>
      <rPr>
        <sz val="10"/>
        <rFont val="ＭＳ Ｐゴシック"/>
        <family val="3"/>
        <charset val="128"/>
      </rPr>
      <t>全角５００字以内</t>
    </r>
    <phoneticPr fontId="2"/>
  </si>
  <si>
    <t>授業外の学修、
及び必要な学修時間</t>
    <rPh sb="0" eb="2">
      <t>ジュギョウ</t>
    </rPh>
    <rPh sb="2" eb="3">
      <t>ガイ</t>
    </rPh>
    <rPh sb="4" eb="6">
      <t>ガクシュウ</t>
    </rPh>
    <rPh sb="8" eb="9">
      <t>オヨ</t>
    </rPh>
    <rPh sb="10" eb="12">
      <t>ヒツヨウ</t>
    </rPh>
    <rPh sb="13" eb="15">
      <t>ガクシュウ</t>
    </rPh>
    <rPh sb="15" eb="17">
      <t>ジカン</t>
    </rPh>
    <phoneticPr fontId="2"/>
  </si>
  <si>
    <t>授業外の学修について「内容」及び「時間」を必ず明示して下さい。
※教育の質の保証に関わって、「単位制度の実質化」が喫緊の課題です。
（大学設置基準の単位制度は、授業時間外の学修を前提としています）
【例示】
・ 単位制に基づき、少なくとも◯◯時間の授業外学修時間を必要とする。
　具体的には、以下のとおり
・ 各回のテーマに文献・資料等を収集し事前に内容を把握しておくこと。
・ 授業で配布された資料や授業中にとったノート・メモを参考にして、授業内容の予習・復習を行うこと。
・ 基礎的な知識定着のための小テストに回答し提出すること。</t>
    <rPh sb="4" eb="6">
      <t>ガクシュウ</t>
    </rPh>
    <rPh sb="11" eb="13">
      <t>ナイヨウ</t>
    </rPh>
    <rPh sb="14" eb="15">
      <t>オヨ</t>
    </rPh>
    <rPh sb="17" eb="19">
      <t>ジカン</t>
    </rPh>
    <rPh sb="86" eb="88">
      <t>ガクシュウ</t>
    </rPh>
    <rPh sb="102" eb="103">
      <t>シメ</t>
    </rPh>
    <rPh sb="141" eb="144">
      <t>グタイテキ</t>
    </rPh>
    <rPh sb="147" eb="149">
      <t>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</si>
</sst>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0"/>
      <name val="Arial"/>
      <family val="2"/>
    </font>
    <font>
      <sz val="10"/>
      <name val="Arial"/>
      <family val="2"/>
    </font>
    <font>
      <sz val="6"/>
      <name val="ＭＳ Ｐゴシック"/>
      <family val="3"/>
      <charset val="128"/>
    </font>
    <font>
      <sz val="10"/>
      <name val="ＭＳ Ｐゴシック"/>
      <family val="3"/>
      <charset val="128"/>
    </font>
    <font>
      <sz val="10"/>
      <name val="ＭＳ ゴシック"/>
      <family val="3"/>
      <charset val="128"/>
    </font>
    <font>
      <b/>
      <sz val="10"/>
      <color indexed="10"/>
      <name val="ＭＳ Ｐゴシック"/>
      <family val="3"/>
      <charset val="128"/>
    </font>
    <font>
      <sz val="11"/>
      <color indexed="8"/>
      <name val="ＭＳ Ｐゴシック"/>
      <family val="3"/>
      <charset val="128"/>
    </font>
    <font>
      <sz val="10"/>
      <name val="HG丸ｺﾞｼｯｸM-PRO"/>
      <family val="3"/>
      <charset val="128"/>
    </font>
    <font>
      <b/>
      <sz val="10"/>
      <color rgb="FFFF0000"/>
      <name val="ＭＳ Ｐゴシック"/>
      <family val="3"/>
      <charset val="128"/>
    </font>
    <font>
      <sz val="10"/>
      <color rgb="FFFF0000"/>
      <name val="ＭＳ ゴシック"/>
      <family val="2"/>
      <charset val="128"/>
    </font>
    <font>
      <sz val="10"/>
      <color rgb="FFFF0000"/>
      <name val="HG丸ｺﾞｼｯｸM-PRO"/>
      <family val="3"/>
      <charset val="128"/>
    </font>
    <font>
      <sz val="10"/>
      <color rgb="FFFF0000"/>
      <name val="HG丸ｺﾞｼｯｸM-PRO"/>
      <family val="2"/>
      <charset val="128"/>
    </font>
    <font>
      <sz val="10"/>
      <name val="HG丸ｺﾞｼｯｸM-PRO"/>
      <family val="2"/>
      <charset val="128"/>
    </font>
    <font>
      <sz val="10"/>
      <color rgb="FFFF0000"/>
      <name val="ＭＳ ゴシック"/>
      <family val="3"/>
      <charset val="128"/>
    </font>
    <font>
      <b/>
      <sz val="9"/>
      <color indexed="81"/>
      <name val="MS P ゴシック"/>
      <family val="3"/>
      <charset val="128"/>
    </font>
  </fonts>
  <fills count="17">
    <fill>
      <patternFill patternType="none"/>
    </fill>
    <fill>
      <patternFill patternType="gray125"/>
    </fill>
    <fill>
      <patternFill patternType="solid">
        <fgColor indexed="41"/>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4"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84">
    <xf numFmtId="0" fontId="0" fillId="0" borderId="0" xfId="0"/>
    <xf numFmtId="0" fontId="0" fillId="0" borderId="0" xfId="0" applyAlignment="1"/>
    <xf numFmtId="1" fontId="0" fillId="0" borderId="0" xfId="0" applyNumberFormat="1" applyAlignment="1"/>
    <xf numFmtId="0" fontId="0" fillId="2" borderId="1" xfId="0" applyFill="1" applyBorder="1" applyAlignment="1"/>
    <xf numFmtId="0" fontId="3" fillId="0" borderId="1" xfId="0" applyFont="1" applyBorder="1"/>
    <xf numFmtId="0" fontId="4" fillId="0" borderId="0" xfId="0" applyFont="1"/>
    <xf numFmtId="0" fontId="4" fillId="0" borderId="0" xfId="0" applyFont="1" applyAlignment="1">
      <alignment vertical="center" wrapText="1"/>
    </xf>
    <xf numFmtId="0" fontId="4" fillId="3" borderId="2" xfId="0" applyFont="1" applyFill="1" applyBorder="1"/>
    <xf numFmtId="0" fontId="4" fillId="3" borderId="2" xfId="0" applyFont="1" applyFill="1" applyBorder="1" applyAlignment="1">
      <alignment vertical="center"/>
    </xf>
    <xf numFmtId="0" fontId="0" fillId="4" borderId="1" xfId="0" applyFill="1" applyBorder="1" applyAlignment="1"/>
    <xf numFmtId="1" fontId="3" fillId="0" borderId="1" xfId="0" applyNumberFormat="1" applyFont="1" applyBorder="1" applyAlignment="1"/>
    <xf numFmtId="1" fontId="0" fillId="0" borderId="1" xfId="0" applyNumberFormat="1" applyBorder="1" applyAlignment="1"/>
    <xf numFmtId="0" fontId="0" fillId="0" borderId="1" xfId="0" applyBorder="1"/>
    <xf numFmtId="0" fontId="0" fillId="5" borderId="1" xfId="0" applyFill="1" applyBorder="1"/>
    <xf numFmtId="0" fontId="4" fillId="3" borderId="1" xfId="0" applyFont="1" applyFill="1" applyBorder="1"/>
    <xf numFmtId="0" fontId="4" fillId="3" borderId="3" xfId="0" applyFont="1" applyFill="1" applyBorder="1"/>
    <xf numFmtId="0" fontId="3" fillId="6" borderId="1" xfId="0" applyFont="1" applyFill="1" applyBorder="1" applyAlignment="1">
      <alignment vertical="center"/>
    </xf>
    <xf numFmtId="0" fontId="0" fillId="0" borderId="0" xfId="0" applyAlignment="1">
      <alignment vertical="center"/>
    </xf>
    <xf numFmtId="0" fontId="3" fillId="6" borderId="5" xfId="0" applyFont="1" applyFill="1" applyBorder="1" applyAlignment="1">
      <alignment vertical="center"/>
    </xf>
    <xf numFmtId="0" fontId="3" fillId="6" borderId="5" xfId="0" applyFont="1" applyFill="1" applyBorder="1" applyAlignment="1">
      <alignment vertical="center" wrapText="1"/>
    </xf>
    <xf numFmtId="0" fontId="8" fillId="6" borderId="5" xfId="0" applyFont="1" applyFill="1" applyBorder="1" applyAlignment="1">
      <alignment vertical="center"/>
    </xf>
    <xf numFmtId="1" fontId="0" fillId="6" borderId="1" xfId="0" applyNumberFormat="1" applyFill="1" applyBorder="1" applyAlignment="1"/>
    <xf numFmtId="0" fontId="0" fillId="6" borderId="1" xfId="0" applyFill="1" applyBorder="1" applyAlignment="1"/>
    <xf numFmtId="0" fontId="3" fillId="7" borderId="1" xfId="0" applyFont="1" applyFill="1" applyBorder="1" applyAlignment="1">
      <alignment wrapText="1"/>
    </xf>
    <xf numFmtId="0" fontId="0" fillId="7" borderId="1" xfId="0" applyFill="1" applyBorder="1"/>
    <xf numFmtId="0" fontId="0" fillId="7" borderId="0" xfId="0" applyFill="1"/>
    <xf numFmtId="0" fontId="3" fillId="8" borderId="1" xfId="0" applyFont="1" applyFill="1" applyBorder="1" applyAlignment="1">
      <alignment wrapText="1"/>
    </xf>
    <xf numFmtId="0" fontId="0" fillId="8" borderId="1" xfId="0" applyFill="1" applyBorder="1"/>
    <xf numFmtId="0" fontId="0" fillId="8" borderId="0" xfId="0" applyFill="1"/>
    <xf numFmtId="0" fontId="3" fillId="3" borderId="1" xfId="0" applyFont="1" applyFill="1" applyBorder="1" applyAlignment="1">
      <alignment wrapText="1"/>
    </xf>
    <xf numFmtId="0" fontId="0" fillId="3" borderId="1" xfId="0" applyFill="1" applyBorder="1"/>
    <xf numFmtId="0" fontId="0" fillId="3" borderId="0" xfId="0" applyFill="1"/>
    <xf numFmtId="0" fontId="3" fillId="8" borderId="1" xfId="0" applyFont="1" applyFill="1" applyBorder="1"/>
    <xf numFmtId="0" fontId="3" fillId="9" borderId="1" xfId="0" applyFont="1" applyFill="1" applyBorder="1" applyAlignment="1">
      <alignment wrapText="1"/>
    </xf>
    <xf numFmtId="0" fontId="0" fillId="9" borderId="1" xfId="0" applyFill="1" applyBorder="1"/>
    <xf numFmtId="0" fontId="0" fillId="9" borderId="0" xfId="0" applyFill="1"/>
    <xf numFmtId="0" fontId="3" fillId="10" borderId="1" xfId="0" applyFont="1" applyFill="1" applyBorder="1" applyAlignment="1">
      <alignment wrapText="1"/>
    </xf>
    <xf numFmtId="0" fontId="0" fillId="10" borderId="1" xfId="0" applyFill="1" applyBorder="1"/>
    <xf numFmtId="0" fontId="0" fillId="10" borderId="0" xfId="0" applyFill="1"/>
    <xf numFmtId="0" fontId="3" fillId="11" borderId="1" xfId="0" applyFont="1" applyFill="1" applyBorder="1" applyAlignment="1">
      <alignment wrapText="1"/>
    </xf>
    <xf numFmtId="0" fontId="0" fillId="11" borderId="1" xfId="0" applyFill="1" applyBorder="1"/>
    <xf numFmtId="0" fontId="0" fillId="11" borderId="0" xfId="0" applyFill="1"/>
    <xf numFmtId="0" fontId="3" fillId="12" borderId="1" xfId="0" applyFont="1" applyFill="1" applyBorder="1" applyAlignment="1">
      <alignment wrapText="1"/>
    </xf>
    <xf numFmtId="0" fontId="0" fillId="12" borderId="1" xfId="0" applyFill="1" applyBorder="1"/>
    <xf numFmtId="0" fontId="0" fillId="12" borderId="0" xfId="0" applyFill="1"/>
    <xf numFmtId="0" fontId="3" fillId="13" borderId="1" xfId="0" applyFont="1" applyFill="1" applyBorder="1" applyAlignment="1">
      <alignment wrapText="1"/>
    </xf>
    <xf numFmtId="0" fontId="0" fillId="13" borderId="1" xfId="0" applyFill="1" applyBorder="1"/>
    <xf numFmtId="0" fontId="0" fillId="13" borderId="0" xfId="0" applyFill="1"/>
    <xf numFmtId="49" fontId="0" fillId="2" borderId="0" xfId="0" applyNumberFormat="1" applyFill="1"/>
    <xf numFmtId="49" fontId="0" fillId="0" borderId="0" xfId="0" applyNumberFormat="1"/>
    <xf numFmtId="49" fontId="3" fillId="0" borderId="0" xfId="0" applyNumberFormat="1" applyFont="1"/>
    <xf numFmtId="49" fontId="0" fillId="0" borderId="1" xfId="0" applyNumberFormat="1" applyBorder="1"/>
    <xf numFmtId="49" fontId="3" fillId="0" borderId="1" xfId="0" applyNumberFormat="1" applyFont="1" applyBorder="1"/>
    <xf numFmtId="0" fontId="7" fillId="0" borderId="4"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1" fontId="7" fillId="0" borderId="7" xfId="0" applyNumberFormat="1" applyFont="1" applyBorder="1" applyAlignment="1">
      <alignment vertical="center" wrapText="1"/>
    </xf>
    <xf numFmtId="0" fontId="4" fillId="0" borderId="0" xfId="0" applyFont="1" applyAlignment="1">
      <alignment horizontal="left" vertical="center" wrapText="1"/>
    </xf>
    <xf numFmtId="49" fontId="0" fillId="14" borderId="1" xfId="0" applyNumberFormat="1" applyFill="1" applyBorder="1"/>
    <xf numFmtId="0" fontId="0" fillId="14" borderId="1" xfId="0" applyFill="1" applyBorder="1"/>
    <xf numFmtId="0" fontId="0" fillId="14" borderId="0" xfId="0" applyFill="1"/>
    <xf numFmtId="49" fontId="0" fillId="9" borderId="1" xfId="0" applyNumberFormat="1" applyFill="1" applyBorder="1"/>
    <xf numFmtId="49" fontId="0" fillId="12" borderId="1" xfId="0" applyNumberFormat="1" applyFill="1" applyBorder="1"/>
    <xf numFmtId="49" fontId="0" fillId="15" borderId="1" xfId="0" applyNumberFormat="1" applyFill="1" applyBorder="1"/>
    <xf numFmtId="0" fontId="0" fillId="15" borderId="1" xfId="0" applyFill="1" applyBorder="1"/>
    <xf numFmtId="0" fontId="0" fillId="15" borderId="0" xfId="0" applyFill="1"/>
    <xf numFmtId="49" fontId="0" fillId="16" borderId="1" xfId="0" applyNumberFormat="1" applyFill="1" applyBorder="1"/>
    <xf numFmtId="0" fontId="0" fillId="16" borderId="1" xfId="0" applyFill="1" applyBorder="1"/>
    <xf numFmtId="0" fontId="0" fillId="16" borderId="0" xfId="0" applyFill="1"/>
    <xf numFmtId="0" fontId="0" fillId="0" borderId="0" xfId="0" applyBorder="1"/>
    <xf numFmtId="49" fontId="3" fillId="15" borderId="1" xfId="0" applyNumberFormat="1" applyFont="1" applyFill="1" applyBorder="1"/>
    <xf numFmtId="0" fontId="3" fillId="7" borderId="1" xfId="0" applyFont="1" applyFill="1" applyBorder="1"/>
    <xf numFmtId="49" fontId="3" fillId="14" borderId="1" xfId="0" applyNumberFormat="1" applyFont="1" applyFill="1" applyBorder="1"/>
    <xf numFmtId="49" fontId="3" fillId="9" borderId="1" xfId="0" applyNumberFormat="1" applyFont="1" applyFill="1" applyBorder="1"/>
    <xf numFmtId="49" fontId="3" fillId="12" borderId="1" xfId="0" applyNumberFormat="1" applyFont="1" applyFill="1" applyBorder="1"/>
    <xf numFmtId="49" fontId="3" fillId="16" borderId="1" xfId="0" applyNumberFormat="1" applyFont="1" applyFill="1" applyBorder="1"/>
    <xf numFmtId="0" fontId="9" fillId="3" borderId="2" xfId="0" applyFont="1" applyFill="1" applyBorder="1" applyAlignment="1">
      <alignment vertical="center" wrapText="1"/>
    </xf>
    <xf numFmtId="0" fontId="10" fillId="0" borderId="7" xfId="0" applyFont="1" applyBorder="1" applyAlignment="1">
      <alignment vertical="center" wrapText="1"/>
    </xf>
    <xf numFmtId="1" fontId="12" fillId="0" borderId="7" xfId="0" applyNumberFormat="1" applyFont="1" applyBorder="1" applyAlignment="1">
      <alignment vertical="center" wrapText="1"/>
    </xf>
    <xf numFmtId="0" fontId="9" fillId="3" borderId="2" xfId="0" applyFont="1" applyFill="1" applyBorder="1" applyAlignment="1">
      <alignment vertical="center"/>
    </xf>
    <xf numFmtId="0" fontId="13" fillId="3" borderId="2" xfId="0" applyFont="1" applyFill="1" applyBorder="1" applyAlignment="1">
      <alignment vertical="center"/>
    </xf>
    <xf numFmtId="1" fontId="10" fillId="0" borderId="7" xfId="0" applyNumberFormat="1" applyFont="1" applyBorder="1" applyAlignment="1">
      <alignment vertical="center" wrapText="1"/>
    </xf>
    <xf numFmtId="0" fontId="8" fillId="6" borderId="5" xfId="0" applyFont="1" applyFill="1" applyBorder="1" applyAlignment="1">
      <alignment vertical="center" wrapText="1"/>
    </xf>
    <xf numFmtId="0" fontId="4" fillId="3" borderId="2"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
  <sheetViews>
    <sheetView workbookViewId="0">
      <selection activeCell="B13" sqref="B13"/>
    </sheetView>
  </sheetViews>
  <sheetFormatPr defaultColWidth="9.140625" defaultRowHeight="12.75"/>
  <cols>
    <col min="1" max="1" width="9.140625" style="1"/>
    <col min="2" max="2" width="11.85546875" style="1" bestFit="1" customWidth="1"/>
    <col min="3" max="3" width="20.85546875" style="1" bestFit="1" customWidth="1"/>
    <col min="4" max="4" width="16.42578125" style="1" bestFit="1" customWidth="1"/>
    <col min="5" max="16" width="14.42578125" style="1" customWidth="1"/>
    <col min="17" max="17" width="9.140625" style="1"/>
    <col min="18" max="38" width="18.42578125" style="1" customWidth="1"/>
    <col min="39" max="16384" width="9.140625" style="1"/>
  </cols>
  <sheetData>
    <row r="1" spans="1:38">
      <c r="A1" s="3" t="s">
        <v>0</v>
      </c>
      <c r="B1" s="3"/>
      <c r="C1" s="3"/>
      <c r="D1" s="9" t="s">
        <v>1</v>
      </c>
      <c r="E1" s="9" t="s">
        <v>2</v>
      </c>
      <c r="F1" s="3" t="s">
        <v>3</v>
      </c>
      <c r="G1" s="3" t="s">
        <v>4</v>
      </c>
      <c r="H1" s="3" t="s">
        <v>5</v>
      </c>
      <c r="I1" s="3" t="s">
        <v>6</v>
      </c>
      <c r="J1" s="3" t="s">
        <v>7</v>
      </c>
      <c r="K1" s="3" t="s">
        <v>8</v>
      </c>
      <c r="L1" s="3" t="s">
        <v>9</v>
      </c>
      <c r="M1" s="3" t="s">
        <v>10</v>
      </c>
      <c r="N1" s="3" t="s">
        <v>11</v>
      </c>
      <c r="O1" s="3" t="s">
        <v>12</v>
      </c>
      <c r="P1" s="3" t="s">
        <v>13</v>
      </c>
      <c r="Q1" s="3" t="s">
        <v>14</v>
      </c>
      <c r="R1" s="14" t="s">
        <v>27</v>
      </c>
      <c r="S1" s="14" t="s">
        <v>28</v>
      </c>
      <c r="T1" s="14" t="s">
        <v>29</v>
      </c>
      <c r="U1" s="14" t="s">
        <v>30</v>
      </c>
      <c r="V1" s="14" t="s">
        <v>31</v>
      </c>
      <c r="W1" s="14" t="s">
        <v>32</v>
      </c>
      <c r="X1" s="14" t="s">
        <v>33</v>
      </c>
      <c r="Y1" s="14" t="s">
        <v>34</v>
      </c>
      <c r="Z1" s="14" t="s">
        <v>35</v>
      </c>
      <c r="AA1" s="14" t="s">
        <v>36</v>
      </c>
      <c r="AB1" s="14" t="s">
        <v>37</v>
      </c>
      <c r="AC1" s="14" t="s">
        <v>38</v>
      </c>
      <c r="AD1" s="14" t="s">
        <v>39</v>
      </c>
      <c r="AE1" s="14" t="s">
        <v>40</v>
      </c>
      <c r="AF1" s="14" t="s">
        <v>41</v>
      </c>
      <c r="AG1" s="14" t="s">
        <v>42</v>
      </c>
      <c r="AH1" s="14" t="s">
        <v>43</v>
      </c>
      <c r="AI1" s="14" t="s">
        <v>44</v>
      </c>
      <c r="AJ1" s="14" t="s">
        <v>45</v>
      </c>
      <c r="AK1" s="14" t="s">
        <v>46</v>
      </c>
      <c r="AL1" s="14" t="s">
        <v>47</v>
      </c>
    </row>
    <row r="2" spans="1:38">
      <c r="A2" s="10" t="s">
        <v>15</v>
      </c>
      <c r="B2" s="11"/>
      <c r="C2" s="11"/>
      <c r="D2" s="21" t="str">
        <f t="shared" ref="D2:D7" ca="1" si="0">IF(INDIRECT($A2&amp;"!b2")=0,"",INDIRECT($A2&amp;"!b2"))</f>
        <v/>
      </c>
      <c r="E2" s="21" t="str">
        <f ca="1">IF(INDIRECT($A2&amp;"!b3")=0,"",INDIRECT($A2&amp;"!b3"))</f>
        <v/>
      </c>
      <c r="F2" s="21" t="str">
        <f ca="1">IF(INDIRECT($A2&amp;"!b4")=0,"",INDIRECT($A2&amp;"!b4"))</f>
        <v>記載不要</v>
      </c>
      <c r="G2" s="21" t="str">
        <f ca="1">IF(INDIRECT($A2&amp;"!b5")=0,"",INDIRECT($A2&amp;"!b5"))</f>
        <v/>
      </c>
      <c r="H2" s="21" t="str">
        <f ca="1">IF(INDIRECT($A2&amp;"!b6")=0,"",INDIRECT($A2&amp;"!b6"))</f>
        <v/>
      </c>
      <c r="I2" s="21" t="str">
        <f ca="1">IF(INDIRECT($A2&amp;"!b7")=0,"",INDIRECT($A2&amp;"!b7"))</f>
        <v/>
      </c>
      <c r="J2" s="21" t="str">
        <f ca="1">IF(INDIRECT($A2&amp;"!b8")=0,"",INDIRECT($A2&amp;"!b8"))</f>
        <v/>
      </c>
      <c r="K2" s="21" t="str">
        <f ca="1">IF(INDIRECT($A2&amp;"!b9")=0,"",INDIRECT($A2&amp;"!b9"))</f>
        <v>講義・演習・実験・実習・実技・グループワーク・発表・デイスカッション・フィールドワーク・ICT</v>
      </c>
      <c r="L2" s="21" t="str">
        <f ca="1">IF(INDIRECT($A2&amp;"!b10")=0,"",INDIRECT($A2&amp;"!b10"))</f>
        <v/>
      </c>
      <c r="M2" s="21" t="str">
        <f ca="1">IF(INDIRECT($A2&amp;"!b11")=0,"",INDIRECT($A2&amp;"!b11"))</f>
        <v/>
      </c>
      <c r="N2" s="21" t="str">
        <f ca="1">IF(INDIRECT($A2&amp;"!b12")=0,"",INDIRECT($A2&amp;"!b12"))</f>
        <v/>
      </c>
      <c r="O2" s="21" t="str">
        <f ca="1">IF(INDIRECT($A2&amp;"!b13")=0,"",INDIRECT($A2&amp;"!b13"))</f>
        <v/>
      </c>
      <c r="P2" s="21" t="str">
        <f ca="1">IF(INDIRECT($A2&amp;"!b14")=0,"",INDIRECT($A2&amp;"!b14"))</f>
        <v/>
      </c>
      <c r="Q2" s="22" t="str">
        <f ca="1">IF(INDIRECT($A2&amp;"!b15")=0,"",INDIRECT($A2&amp;"!b15"))</f>
        <v/>
      </c>
      <c r="R2" s="22" t="str">
        <f ca="1">IF(INDIRECT($A2&amp;"!b16")=0,"",VLOOKUP(INDIRECT($A2&amp;"!b16"),DP大区分!$A:$B,2,0))</f>
        <v/>
      </c>
      <c r="S2" s="22" t="str">
        <f ca="1">IF(INDIRECT($A2&amp;"!b17")=0,"",VLOOKUP(INDIRECT($A2&amp;"!b17"),DP小区分!$A:$B,2,0))</f>
        <v/>
      </c>
      <c r="T2" s="22" t="str">
        <f ca="1">IF(INDIRECT($A2&amp;"!b18")=0,"",VLOOKUP(INDIRECT($A2&amp;"!b18"),DP大区分!$A:$B,2,0))</f>
        <v/>
      </c>
      <c r="U2" s="22" t="e">
        <f ca="1">IF(INDIRECT($A2&amp;"!b19")=0,"",VLOOKUP(INDIRECT($A2&amp;"!b19"),DP小区分!$A:$B,2,0))</f>
        <v>#N/A</v>
      </c>
      <c r="V2" s="22" t="e">
        <f ca="1">IF(INDIRECT($A2&amp;"!b20")=0,"",VLOOKUP(INDIRECT($A2&amp;"!b20"),DP大区分!$A:$B,2,0))</f>
        <v>#N/A</v>
      </c>
      <c r="W2" s="22" t="e">
        <f ca="1">IF(INDIRECT($A2&amp;"!b21")=0,"",VLOOKUP(INDIRECT($A2&amp;"!b21"),DP小区分!$A:$B,2,0))</f>
        <v>#N/A</v>
      </c>
      <c r="X2" s="22" t="str">
        <f ca="1">IF(INDIRECT($A2&amp;"!b22")=0,"",VLOOKUP(INDIRECT($A2&amp;"!b22"),DP大区分!$A:$B,2,0))</f>
        <v/>
      </c>
      <c r="Y2" s="22" t="str">
        <f ca="1">IF(INDIRECT($A2&amp;"!b23")=0,"",VLOOKUP(INDIRECT($A2&amp;"!b23"),DP小区分!$A:$B,2,0))</f>
        <v/>
      </c>
      <c r="Z2" s="22" t="str">
        <f ca="1">IF(INDIRECT($A2&amp;"!b24")=0,"",VLOOKUP(INDIRECT($A2&amp;"!b24"),DP大区分!$A:$B,2,0))</f>
        <v/>
      </c>
      <c r="AA2" s="22" t="str">
        <f ca="1">IF(INDIRECT($A2&amp;"!b25")=0,"",VLOOKUP(INDIRECT($A2&amp;"!b25"),DP小区分!$A:$B,2,0))</f>
        <v/>
      </c>
      <c r="AB2" s="22" t="str">
        <f ca="1">IF(INDIRECT($A2&amp;"!b26")=0,"",VLOOKUP(INDIRECT($A2&amp;"!b26"),DP大区分!$A:$B,2,0))</f>
        <v/>
      </c>
      <c r="AC2" s="22" t="str">
        <f ca="1">IF(INDIRECT($A2&amp;"!b27")=0,"",VLOOKUP(INDIRECT($A2&amp;"!b27"),DP小区分!$A:$B,2,0))</f>
        <v/>
      </c>
      <c r="AD2" s="22" t="str">
        <f ca="1">IF(INDIRECT($A2&amp;"!b28")=0,"",VLOOKUP(INDIRECT($A2&amp;"!b28"),DP大区分!$A:$B,2,0))</f>
        <v/>
      </c>
      <c r="AE2" s="22" t="str">
        <f ca="1">IF(INDIRECT($A2&amp;"!b29")=0,"",VLOOKUP(INDIRECT($A2&amp;"!b29"),DP小区分!$A:$B,2,0))</f>
        <v/>
      </c>
      <c r="AF2" s="22" t="str">
        <f ca="1">IF(INDIRECT($A2&amp;"!b30")=0,"",VLOOKUP(INDIRECT($A2&amp;"!b30"),DP大区分!$A:$B,2,0))</f>
        <v/>
      </c>
      <c r="AG2" s="22" t="str">
        <f ca="1">IF(INDIRECT($A2&amp;"!b31")=0,"",VLOOKUP(INDIRECT($A2&amp;"!b31"),DP小区分!$A:$B,2,0))</f>
        <v/>
      </c>
      <c r="AH2" s="22" t="str">
        <f ca="1">IF(INDIRECT($A2&amp;"!b32")=0,"",VLOOKUP(INDIRECT($A2&amp;"!b32"),DP大区分!$A:$B,2,0))</f>
        <v/>
      </c>
      <c r="AI2" s="22" t="str">
        <f ca="1">IF(INDIRECT($A2&amp;"!b33")=0,"",VLOOKUP(INDIRECT($A2&amp;"!b33"),DP小区分!$A:$B,2,0))</f>
        <v/>
      </c>
      <c r="AJ2" s="22" t="str">
        <f ca="1">IF(INDIRECT($A2&amp;"!b34")=0,"",VLOOKUP(INDIRECT($A2&amp;"!b34"),DP大区分!$A:$B,2,0))</f>
        <v/>
      </c>
      <c r="AK2" s="22" t="str">
        <f ca="1">IF(INDIRECT($A2&amp;"!b35")=0,"",VLOOKUP(INDIRECT($A2&amp;"!b35"),DP小区分!$A:$B,2,0))</f>
        <v/>
      </c>
      <c r="AL2" s="22" t="str">
        <f ca="1">IF(INDIRECT($A2&amp;"!b36")=0,"",INDIRECT($A2&amp;"!b36"))</f>
        <v/>
      </c>
    </row>
    <row r="3" spans="1:38">
      <c r="A3" s="10" t="s">
        <v>16</v>
      </c>
      <c r="B3" s="11"/>
      <c r="C3" s="11"/>
      <c r="D3" s="21" t="str">
        <f t="shared" ca="1" si="0"/>
        <v/>
      </c>
      <c r="E3" s="21" t="str">
        <f t="shared" ref="E3:E11" ca="1" si="1">IF(INDIRECT($A3&amp;"!b3")=0,"",INDIRECT($A3&amp;"!b3"))</f>
        <v/>
      </c>
      <c r="F3" s="21" t="str">
        <f t="shared" ref="F3:F11" ca="1" si="2">IF(INDIRECT($A3&amp;"!b4")=0,"",INDIRECT($A3&amp;"!b4"))</f>
        <v>記載不要</v>
      </c>
      <c r="G3" s="21" t="str">
        <f t="shared" ref="G3:G11" ca="1" si="3">IF(INDIRECT($A3&amp;"!b5")=0,"",INDIRECT($A3&amp;"!b5"))</f>
        <v/>
      </c>
      <c r="H3" s="21" t="str">
        <f t="shared" ref="H3:H11" ca="1" si="4">IF(INDIRECT($A3&amp;"!b6")=0,"",INDIRECT($A3&amp;"!b6"))</f>
        <v/>
      </c>
      <c r="I3" s="21" t="str">
        <f t="shared" ref="I3:I11" ca="1" si="5">IF(INDIRECT($A3&amp;"!b7")=0,"",INDIRECT($A3&amp;"!b7"))</f>
        <v/>
      </c>
      <c r="J3" s="21" t="str">
        <f t="shared" ref="J3:J11" ca="1" si="6">IF(INDIRECT($A3&amp;"!b8")=0,"",INDIRECT($A3&amp;"!b8"))</f>
        <v/>
      </c>
      <c r="K3" s="21" t="str">
        <f t="shared" ref="K3:K11" ca="1" si="7">IF(INDIRECT($A3&amp;"!b9")=0,"",INDIRECT($A3&amp;"!b9"))</f>
        <v/>
      </c>
      <c r="L3" s="21" t="str">
        <f t="shared" ref="L3:L11" ca="1" si="8">IF(INDIRECT($A3&amp;"!b10")=0,"",INDIRECT($A3&amp;"!b10"))</f>
        <v/>
      </c>
      <c r="M3" s="21" t="str">
        <f t="shared" ref="M3:M11" ca="1" si="9">IF(INDIRECT($A3&amp;"!b11")=0,"",INDIRECT($A3&amp;"!b11"))</f>
        <v/>
      </c>
      <c r="N3" s="21" t="str">
        <f t="shared" ref="N3:N11" ca="1" si="10">IF(INDIRECT($A3&amp;"!b12")=0,"",INDIRECT($A3&amp;"!b12"))</f>
        <v/>
      </c>
      <c r="O3" s="21" t="str">
        <f t="shared" ref="O3:O11" ca="1" si="11">IF(INDIRECT($A3&amp;"!b13")=0,"",INDIRECT($A3&amp;"!b13"))</f>
        <v/>
      </c>
      <c r="P3" s="21" t="str">
        <f t="shared" ref="P3:P11" ca="1" si="12">IF(INDIRECT($A3&amp;"!b14")=0,"",INDIRECT($A3&amp;"!b14"))</f>
        <v/>
      </c>
      <c r="Q3" s="22" t="str">
        <f t="shared" ref="Q3:Q10" ca="1" si="13">IF(INDIRECT($A3&amp;"!b15")=0,"",INDIRECT($A3&amp;"!b15"))</f>
        <v/>
      </c>
      <c r="R3" s="22" t="str">
        <f ca="1">IF(INDIRECT($A3&amp;"!b16")=0,"",VLOOKUP(INDIRECT($A3&amp;"!b16"),DP大区分!$A:$B,2,0))</f>
        <v/>
      </c>
      <c r="S3" s="22" t="str">
        <f ca="1">IF(INDIRECT($A3&amp;"!b17")=0,"",VLOOKUP(INDIRECT($A3&amp;"!b17"),DP小区分!$A:$B,2,0))</f>
        <v/>
      </c>
      <c r="T3" s="22" t="str">
        <f ca="1">IF(INDIRECT($A3&amp;"!b18")=0,"",VLOOKUP(INDIRECT($A3&amp;"!b18"),DP大区分!$A:$B,2,0))</f>
        <v/>
      </c>
      <c r="U3" s="22" t="e">
        <f ca="1">IF(INDIRECT($A3&amp;"!b19")=0,"",VLOOKUP(INDIRECT($A3&amp;"!b19"),DP小区分!$A:$B,2,0))</f>
        <v>#N/A</v>
      </c>
      <c r="V3" s="22" t="e">
        <f ca="1">IF(INDIRECT($A3&amp;"!b20")=0,"",VLOOKUP(INDIRECT($A3&amp;"!b20"),DP大区分!$A:$B,2,0))</f>
        <v>#N/A</v>
      </c>
      <c r="W3" s="22" t="e">
        <f ca="1">IF(INDIRECT($A3&amp;"!b21")=0,"",VLOOKUP(INDIRECT($A3&amp;"!b21"),DP小区分!$A:$B,2,0))</f>
        <v>#N/A</v>
      </c>
      <c r="X3" s="22" t="str">
        <f ca="1">IF(INDIRECT($A3&amp;"!b22")=0,"",VLOOKUP(INDIRECT($A3&amp;"!b22"),DP大区分!$A:$B,2,0))</f>
        <v/>
      </c>
      <c r="Y3" s="22" t="str">
        <f ca="1">IF(INDIRECT($A3&amp;"!b23")=0,"",VLOOKUP(INDIRECT($A3&amp;"!b23"),DP小区分!$A:$B,2,0))</f>
        <v/>
      </c>
      <c r="Z3" s="22" t="str">
        <f ca="1">IF(INDIRECT($A3&amp;"!b24")=0,"",VLOOKUP(INDIRECT($A3&amp;"!b24"),DP大区分!$A:$B,2,0))</f>
        <v/>
      </c>
      <c r="AA3" s="22" t="str">
        <f ca="1">IF(INDIRECT($A3&amp;"!b25")=0,"",VLOOKUP(INDIRECT($A3&amp;"!b25"),DP小区分!$A:$B,2,0))</f>
        <v/>
      </c>
      <c r="AB3" s="22" t="str">
        <f ca="1">IF(INDIRECT($A3&amp;"!b26")=0,"",VLOOKUP(INDIRECT($A3&amp;"!b26"),DP大区分!$A:$B,2,0))</f>
        <v/>
      </c>
      <c r="AC3" s="22" t="str">
        <f ca="1">IF(INDIRECT($A3&amp;"!b27")=0,"",VLOOKUP(INDIRECT($A3&amp;"!b27"),DP小区分!$A:$B,2,0))</f>
        <v/>
      </c>
      <c r="AD3" s="22" t="str">
        <f ca="1">IF(INDIRECT($A3&amp;"!b28")=0,"",VLOOKUP(INDIRECT($A3&amp;"!b28"),DP大区分!$A:$B,2,0))</f>
        <v/>
      </c>
      <c r="AE3" s="22" t="str">
        <f ca="1">IF(INDIRECT($A3&amp;"!b29")=0,"",VLOOKUP(INDIRECT($A3&amp;"!b29"),DP小区分!$A:$B,2,0))</f>
        <v/>
      </c>
      <c r="AF3" s="22" t="str">
        <f ca="1">IF(INDIRECT($A3&amp;"!b30")=0,"",VLOOKUP(INDIRECT($A3&amp;"!b30"),DP大区分!$A:$B,2,0))</f>
        <v/>
      </c>
      <c r="AG3" s="22" t="str">
        <f ca="1">IF(INDIRECT($A3&amp;"!b31")=0,"",VLOOKUP(INDIRECT($A3&amp;"!b31"),DP小区分!$A:$B,2,0))</f>
        <v/>
      </c>
      <c r="AH3" s="22" t="str">
        <f ca="1">IF(INDIRECT($A3&amp;"!b32")=0,"",VLOOKUP(INDIRECT($A3&amp;"!b32"),DP大区分!$A:$B,2,0))</f>
        <v/>
      </c>
      <c r="AI3" s="22" t="str">
        <f ca="1">IF(INDIRECT($A3&amp;"!b33")=0,"",VLOOKUP(INDIRECT($A3&amp;"!b33"),DP小区分!$A:$B,2,0))</f>
        <v/>
      </c>
      <c r="AJ3" s="22" t="str">
        <f ca="1">IF(INDIRECT($A3&amp;"!b34")=0,"",VLOOKUP(INDIRECT($A3&amp;"!b34"),DP大区分!$A:$B,2,0))</f>
        <v/>
      </c>
      <c r="AK3" s="22" t="str">
        <f ca="1">IF(INDIRECT($A3&amp;"!b35")=0,"",VLOOKUP(INDIRECT($A3&amp;"!b35"),DP小区分!$A:$B,2,0))</f>
        <v/>
      </c>
      <c r="AL3" s="22" t="str">
        <f t="shared" ref="AL3:AL11" ca="1" si="14">IF(INDIRECT($A3&amp;"!b36")=0,"",INDIRECT($A3&amp;"!b36"))</f>
        <v/>
      </c>
    </row>
    <row r="4" spans="1:38">
      <c r="A4" s="10" t="s">
        <v>17</v>
      </c>
      <c r="B4" s="11"/>
      <c r="C4" s="11"/>
      <c r="D4" s="21" t="str">
        <f t="shared" ca="1" si="0"/>
        <v/>
      </c>
      <c r="E4" s="21" t="str">
        <f t="shared" ca="1" si="1"/>
        <v/>
      </c>
      <c r="F4" s="21" t="str">
        <f t="shared" ca="1" si="2"/>
        <v>記載不要</v>
      </c>
      <c r="G4" s="21" t="str">
        <f t="shared" ca="1" si="3"/>
        <v/>
      </c>
      <c r="H4" s="21" t="str">
        <f t="shared" ca="1" si="4"/>
        <v/>
      </c>
      <c r="I4" s="21" t="str">
        <f t="shared" ca="1" si="5"/>
        <v/>
      </c>
      <c r="J4" s="21" t="str">
        <f t="shared" ca="1" si="6"/>
        <v/>
      </c>
      <c r="K4" s="21" t="str">
        <f t="shared" ca="1" si="7"/>
        <v/>
      </c>
      <c r="L4" s="21" t="str">
        <f t="shared" ca="1" si="8"/>
        <v/>
      </c>
      <c r="M4" s="21" t="str">
        <f t="shared" ca="1" si="9"/>
        <v/>
      </c>
      <c r="N4" s="21" t="str">
        <f t="shared" ca="1" si="10"/>
        <v/>
      </c>
      <c r="O4" s="21" t="str">
        <f t="shared" ca="1" si="11"/>
        <v/>
      </c>
      <c r="P4" s="21" t="str">
        <f t="shared" ca="1" si="12"/>
        <v/>
      </c>
      <c r="Q4" s="22" t="str">
        <f t="shared" ca="1" si="13"/>
        <v/>
      </c>
      <c r="R4" s="22" t="str">
        <f ca="1">IF(INDIRECT($A4&amp;"!b16")=0,"",VLOOKUP(INDIRECT($A4&amp;"!b16"),DP大区分!$A:$B,2,0))</f>
        <v/>
      </c>
      <c r="S4" s="22" t="str">
        <f ca="1">IF(INDIRECT($A4&amp;"!b17")=0,"",VLOOKUP(INDIRECT($A4&amp;"!b17"),DP小区分!$A:$B,2,0))</f>
        <v/>
      </c>
      <c r="T4" s="22" t="str">
        <f ca="1">IF(INDIRECT($A4&amp;"!b18")=0,"",VLOOKUP(INDIRECT($A4&amp;"!b18"),DP大区分!$A:$B,2,0))</f>
        <v/>
      </c>
      <c r="U4" s="22" t="e">
        <f ca="1">IF(INDIRECT($A4&amp;"!b19")=0,"",VLOOKUP(INDIRECT($A4&amp;"!b19"),DP小区分!$A:$B,2,0))</f>
        <v>#N/A</v>
      </c>
      <c r="V4" s="22" t="e">
        <f ca="1">IF(INDIRECT($A4&amp;"!b20")=0,"",VLOOKUP(INDIRECT($A4&amp;"!b20"),DP大区分!$A:$B,2,0))</f>
        <v>#N/A</v>
      </c>
      <c r="W4" s="22" t="e">
        <f ca="1">IF(INDIRECT($A4&amp;"!b21")=0,"",VLOOKUP(INDIRECT($A4&amp;"!b21"),DP小区分!$A:$B,2,0))</f>
        <v>#N/A</v>
      </c>
      <c r="X4" s="22" t="str">
        <f ca="1">IF(INDIRECT($A4&amp;"!b22")=0,"",VLOOKUP(INDIRECT($A4&amp;"!b22"),DP大区分!$A:$B,2,0))</f>
        <v/>
      </c>
      <c r="Y4" s="22" t="str">
        <f ca="1">IF(INDIRECT($A4&amp;"!b23")=0,"",VLOOKUP(INDIRECT($A4&amp;"!b23"),DP小区分!$A:$B,2,0))</f>
        <v/>
      </c>
      <c r="Z4" s="22" t="str">
        <f ca="1">IF(INDIRECT($A4&amp;"!b24")=0,"",VLOOKUP(INDIRECT($A4&amp;"!b24"),DP大区分!$A:$B,2,0))</f>
        <v/>
      </c>
      <c r="AA4" s="22" t="str">
        <f ca="1">IF(INDIRECT($A4&amp;"!b25")=0,"",VLOOKUP(INDIRECT($A4&amp;"!b25"),DP小区分!$A:$B,2,0))</f>
        <v/>
      </c>
      <c r="AB4" s="22" t="str">
        <f ca="1">IF(INDIRECT($A4&amp;"!b26")=0,"",VLOOKUP(INDIRECT($A4&amp;"!b26"),DP大区分!$A:$B,2,0))</f>
        <v/>
      </c>
      <c r="AC4" s="22" t="str">
        <f ca="1">IF(INDIRECT($A4&amp;"!b27")=0,"",VLOOKUP(INDIRECT($A4&amp;"!b27"),DP小区分!$A:$B,2,0))</f>
        <v/>
      </c>
      <c r="AD4" s="22" t="str">
        <f ca="1">IF(INDIRECT($A4&amp;"!b28")=0,"",VLOOKUP(INDIRECT($A4&amp;"!b28"),DP大区分!$A:$B,2,0))</f>
        <v/>
      </c>
      <c r="AE4" s="22" t="str">
        <f ca="1">IF(INDIRECT($A4&amp;"!b29")=0,"",VLOOKUP(INDIRECT($A4&amp;"!b29"),DP小区分!$A:$B,2,0))</f>
        <v/>
      </c>
      <c r="AF4" s="22" t="str">
        <f ca="1">IF(INDIRECT($A4&amp;"!b30")=0,"",VLOOKUP(INDIRECT($A4&amp;"!b30"),DP大区分!$A:$B,2,0))</f>
        <v/>
      </c>
      <c r="AG4" s="22" t="str">
        <f ca="1">IF(INDIRECT($A4&amp;"!b31")=0,"",VLOOKUP(INDIRECT($A4&amp;"!b31"),DP小区分!$A:$B,2,0))</f>
        <v/>
      </c>
      <c r="AH4" s="22" t="str">
        <f ca="1">IF(INDIRECT($A4&amp;"!b32")=0,"",VLOOKUP(INDIRECT($A4&amp;"!b32"),DP大区分!$A:$B,2,0))</f>
        <v/>
      </c>
      <c r="AI4" s="22" t="str">
        <f ca="1">IF(INDIRECT($A4&amp;"!b33")=0,"",VLOOKUP(INDIRECT($A4&amp;"!b33"),DP小区分!$A:$B,2,0))</f>
        <v/>
      </c>
      <c r="AJ4" s="22" t="str">
        <f ca="1">IF(INDIRECT($A4&amp;"!b34")=0,"",VLOOKUP(INDIRECT($A4&amp;"!b34"),DP大区分!$A:$B,2,0))</f>
        <v/>
      </c>
      <c r="AK4" s="22" t="str">
        <f ca="1">IF(INDIRECT($A4&amp;"!b35")=0,"",VLOOKUP(INDIRECT($A4&amp;"!b35"),DP小区分!$A:$B,2,0))</f>
        <v/>
      </c>
      <c r="AL4" s="22" t="str">
        <f t="shared" ca="1" si="14"/>
        <v/>
      </c>
    </row>
    <row r="5" spans="1:38">
      <c r="A5" s="10" t="s">
        <v>18</v>
      </c>
      <c r="B5" s="11"/>
      <c r="C5" s="11"/>
      <c r="D5" s="21" t="str">
        <f t="shared" ca="1" si="0"/>
        <v/>
      </c>
      <c r="E5" s="21" t="str">
        <f t="shared" ca="1" si="1"/>
        <v/>
      </c>
      <c r="F5" s="21" t="str">
        <f t="shared" ca="1" si="2"/>
        <v>記載不要</v>
      </c>
      <c r="G5" s="21" t="str">
        <f t="shared" ca="1" si="3"/>
        <v/>
      </c>
      <c r="H5" s="21" t="str">
        <f t="shared" ca="1" si="4"/>
        <v/>
      </c>
      <c r="I5" s="21" t="str">
        <f t="shared" ca="1" si="5"/>
        <v/>
      </c>
      <c r="J5" s="21" t="str">
        <f t="shared" ca="1" si="6"/>
        <v/>
      </c>
      <c r="K5" s="21" t="str">
        <f t="shared" ca="1" si="7"/>
        <v/>
      </c>
      <c r="L5" s="21" t="str">
        <f t="shared" ca="1" si="8"/>
        <v/>
      </c>
      <c r="M5" s="21" t="str">
        <f t="shared" ca="1" si="9"/>
        <v/>
      </c>
      <c r="N5" s="21" t="str">
        <f t="shared" ca="1" si="10"/>
        <v/>
      </c>
      <c r="O5" s="21" t="str">
        <f t="shared" ca="1" si="11"/>
        <v/>
      </c>
      <c r="P5" s="21" t="str">
        <f t="shared" ca="1" si="12"/>
        <v/>
      </c>
      <c r="Q5" s="22" t="str">
        <f t="shared" ca="1" si="13"/>
        <v/>
      </c>
      <c r="R5" s="22" t="str">
        <f ca="1">IF(INDIRECT($A5&amp;"!b16")=0,"",VLOOKUP(INDIRECT($A5&amp;"!b16"),DP大区分!$A:$B,2,0))</f>
        <v/>
      </c>
      <c r="S5" s="22" t="str">
        <f ca="1">IF(INDIRECT($A5&amp;"!b17")=0,"",VLOOKUP(INDIRECT($A5&amp;"!b17"),DP小区分!$A:$B,2,0))</f>
        <v/>
      </c>
      <c r="T5" s="22" t="str">
        <f ca="1">IF(INDIRECT($A5&amp;"!b18")=0,"",VLOOKUP(INDIRECT($A5&amp;"!b18"),DP大区分!$A:$B,2,0))</f>
        <v/>
      </c>
      <c r="U5" s="22" t="e">
        <f ca="1">IF(INDIRECT($A5&amp;"!b19")=0,"",VLOOKUP(INDIRECT($A5&amp;"!b19"),DP小区分!$A:$B,2,0))</f>
        <v>#N/A</v>
      </c>
      <c r="V5" s="22" t="e">
        <f ca="1">IF(INDIRECT($A5&amp;"!b20")=0,"",VLOOKUP(INDIRECT($A5&amp;"!b20"),DP大区分!$A:$B,2,0))</f>
        <v>#N/A</v>
      </c>
      <c r="W5" s="22" t="e">
        <f ca="1">IF(INDIRECT($A5&amp;"!b21")=0,"",VLOOKUP(INDIRECT($A5&amp;"!b21"),DP小区分!$A:$B,2,0))</f>
        <v>#N/A</v>
      </c>
      <c r="X5" s="22" t="str">
        <f ca="1">IF(INDIRECT($A5&amp;"!b22")=0,"",VLOOKUP(INDIRECT($A5&amp;"!b22"),DP大区分!$A:$B,2,0))</f>
        <v/>
      </c>
      <c r="Y5" s="22" t="str">
        <f ca="1">IF(INDIRECT($A5&amp;"!b23")=0,"",VLOOKUP(INDIRECT($A5&amp;"!b23"),DP小区分!$A:$B,2,0))</f>
        <v/>
      </c>
      <c r="Z5" s="22" t="str">
        <f ca="1">IF(INDIRECT($A5&amp;"!b24")=0,"",VLOOKUP(INDIRECT($A5&amp;"!b24"),DP大区分!$A:$B,2,0))</f>
        <v/>
      </c>
      <c r="AA5" s="22" t="str">
        <f ca="1">IF(INDIRECT($A5&amp;"!b25")=0,"",VLOOKUP(INDIRECT($A5&amp;"!b25"),DP小区分!$A:$B,2,0))</f>
        <v/>
      </c>
      <c r="AB5" s="22" t="str">
        <f ca="1">IF(INDIRECT($A5&amp;"!b26")=0,"",VLOOKUP(INDIRECT($A5&amp;"!b26"),DP大区分!$A:$B,2,0))</f>
        <v/>
      </c>
      <c r="AC5" s="22" t="str">
        <f ca="1">IF(INDIRECT($A5&amp;"!b27")=0,"",VLOOKUP(INDIRECT($A5&amp;"!b27"),DP小区分!$A:$B,2,0))</f>
        <v/>
      </c>
      <c r="AD5" s="22" t="str">
        <f ca="1">IF(INDIRECT($A5&amp;"!b28")=0,"",VLOOKUP(INDIRECT($A5&amp;"!b28"),DP大区分!$A:$B,2,0))</f>
        <v/>
      </c>
      <c r="AE5" s="22" t="str">
        <f ca="1">IF(INDIRECT($A5&amp;"!b29")=0,"",VLOOKUP(INDIRECT($A5&amp;"!b29"),DP小区分!$A:$B,2,0))</f>
        <v/>
      </c>
      <c r="AF5" s="22" t="str">
        <f ca="1">IF(INDIRECT($A5&amp;"!b30")=0,"",VLOOKUP(INDIRECT($A5&amp;"!b30"),DP大区分!$A:$B,2,0))</f>
        <v/>
      </c>
      <c r="AG5" s="22" t="str">
        <f ca="1">IF(INDIRECT($A5&amp;"!b31")=0,"",VLOOKUP(INDIRECT($A5&amp;"!b31"),DP小区分!$A:$B,2,0))</f>
        <v/>
      </c>
      <c r="AH5" s="22" t="str">
        <f ca="1">IF(INDIRECT($A5&amp;"!b32")=0,"",VLOOKUP(INDIRECT($A5&amp;"!b32"),DP大区分!$A:$B,2,0))</f>
        <v/>
      </c>
      <c r="AI5" s="22" t="str">
        <f ca="1">IF(INDIRECT($A5&amp;"!b33")=0,"",VLOOKUP(INDIRECT($A5&amp;"!b33"),DP小区分!$A:$B,2,0))</f>
        <v/>
      </c>
      <c r="AJ5" s="22" t="str">
        <f ca="1">IF(INDIRECT($A5&amp;"!b34")=0,"",VLOOKUP(INDIRECT($A5&amp;"!b34"),DP大区分!$A:$B,2,0))</f>
        <v/>
      </c>
      <c r="AK5" s="22" t="str">
        <f ca="1">IF(INDIRECT($A5&amp;"!b35")=0,"",VLOOKUP(INDIRECT($A5&amp;"!b35"),DP小区分!$A:$B,2,0))</f>
        <v/>
      </c>
      <c r="AL5" s="22" t="str">
        <f t="shared" ca="1" si="14"/>
        <v/>
      </c>
    </row>
    <row r="6" spans="1:38">
      <c r="A6" s="10" t="s">
        <v>19</v>
      </c>
      <c r="B6" s="11"/>
      <c r="C6" s="11"/>
      <c r="D6" s="21" t="str">
        <f t="shared" ca="1" si="0"/>
        <v/>
      </c>
      <c r="E6" s="21" t="str">
        <f t="shared" ca="1" si="1"/>
        <v/>
      </c>
      <c r="F6" s="21" t="str">
        <f t="shared" ca="1" si="2"/>
        <v>記載不要</v>
      </c>
      <c r="G6" s="21" t="str">
        <f t="shared" ca="1" si="3"/>
        <v/>
      </c>
      <c r="H6" s="21" t="str">
        <f t="shared" ca="1" si="4"/>
        <v/>
      </c>
      <c r="I6" s="21" t="str">
        <f t="shared" ca="1" si="5"/>
        <v/>
      </c>
      <c r="J6" s="21" t="str">
        <f t="shared" ca="1" si="6"/>
        <v/>
      </c>
      <c r="K6" s="21" t="str">
        <f t="shared" ca="1" si="7"/>
        <v/>
      </c>
      <c r="L6" s="21" t="str">
        <f t="shared" ca="1" si="8"/>
        <v/>
      </c>
      <c r="M6" s="21" t="str">
        <f t="shared" ca="1" si="9"/>
        <v/>
      </c>
      <c r="N6" s="21" t="str">
        <f t="shared" ca="1" si="10"/>
        <v/>
      </c>
      <c r="O6" s="21" t="str">
        <f t="shared" ca="1" si="11"/>
        <v/>
      </c>
      <c r="P6" s="21" t="str">
        <f t="shared" ca="1" si="12"/>
        <v/>
      </c>
      <c r="Q6" s="22" t="str">
        <f t="shared" ca="1" si="13"/>
        <v/>
      </c>
      <c r="R6" s="22" t="str">
        <f ca="1">IF(INDIRECT($A6&amp;"!b16")=0,"",VLOOKUP(INDIRECT($A6&amp;"!b16"),DP大区分!$A:$B,2,0))</f>
        <v/>
      </c>
      <c r="S6" s="22" t="str">
        <f ca="1">IF(INDIRECT($A6&amp;"!b17")=0,"",VLOOKUP(INDIRECT($A6&amp;"!b17"),DP小区分!$A:$B,2,0))</f>
        <v/>
      </c>
      <c r="T6" s="22" t="str">
        <f ca="1">IF(INDIRECT($A6&amp;"!b18")=0,"",VLOOKUP(INDIRECT($A6&amp;"!b18"),DP大区分!$A:$B,2,0))</f>
        <v/>
      </c>
      <c r="U6" s="22" t="e">
        <f ca="1">IF(INDIRECT($A6&amp;"!b19")=0,"",VLOOKUP(INDIRECT($A6&amp;"!b19"),DP小区分!$A:$B,2,0))</f>
        <v>#N/A</v>
      </c>
      <c r="V6" s="22" t="e">
        <f ca="1">IF(INDIRECT($A6&amp;"!b20")=0,"",VLOOKUP(INDIRECT($A6&amp;"!b20"),DP大区分!$A:$B,2,0))</f>
        <v>#N/A</v>
      </c>
      <c r="W6" s="22" t="e">
        <f ca="1">IF(INDIRECT($A6&amp;"!b21")=0,"",VLOOKUP(INDIRECT($A6&amp;"!b21"),DP小区分!$A:$B,2,0))</f>
        <v>#N/A</v>
      </c>
      <c r="X6" s="22" t="str">
        <f ca="1">IF(INDIRECT($A6&amp;"!b22")=0,"",VLOOKUP(INDIRECT($A6&amp;"!b22"),DP大区分!$A:$B,2,0))</f>
        <v/>
      </c>
      <c r="Y6" s="22" t="str">
        <f ca="1">IF(INDIRECT($A6&amp;"!b23")=0,"",VLOOKUP(INDIRECT($A6&amp;"!b23"),DP小区分!$A:$B,2,0))</f>
        <v/>
      </c>
      <c r="Z6" s="22" t="str">
        <f ca="1">IF(INDIRECT($A6&amp;"!b24")=0,"",VLOOKUP(INDIRECT($A6&amp;"!b24"),DP大区分!$A:$B,2,0))</f>
        <v/>
      </c>
      <c r="AA6" s="22" t="str">
        <f ca="1">IF(INDIRECT($A6&amp;"!b25")=0,"",VLOOKUP(INDIRECT($A6&amp;"!b25"),DP小区分!$A:$B,2,0))</f>
        <v/>
      </c>
      <c r="AB6" s="22" t="str">
        <f ca="1">IF(INDIRECT($A6&amp;"!b26")=0,"",VLOOKUP(INDIRECT($A6&amp;"!b26"),DP大区分!$A:$B,2,0))</f>
        <v/>
      </c>
      <c r="AC6" s="22" t="str">
        <f ca="1">IF(INDIRECT($A6&amp;"!b27")=0,"",VLOOKUP(INDIRECT($A6&amp;"!b27"),DP小区分!$A:$B,2,0))</f>
        <v/>
      </c>
      <c r="AD6" s="22" t="str">
        <f ca="1">IF(INDIRECT($A6&amp;"!b28")=0,"",VLOOKUP(INDIRECT($A6&amp;"!b28"),DP大区分!$A:$B,2,0))</f>
        <v/>
      </c>
      <c r="AE6" s="22" t="str">
        <f ca="1">IF(INDIRECT($A6&amp;"!b29")=0,"",VLOOKUP(INDIRECT($A6&amp;"!b29"),DP小区分!$A:$B,2,0))</f>
        <v/>
      </c>
      <c r="AF6" s="22" t="str">
        <f ca="1">IF(INDIRECT($A6&amp;"!b30")=0,"",VLOOKUP(INDIRECT($A6&amp;"!b30"),DP大区分!$A:$B,2,0))</f>
        <v/>
      </c>
      <c r="AG6" s="22" t="str">
        <f ca="1">IF(INDIRECT($A6&amp;"!b31")=0,"",VLOOKUP(INDIRECT($A6&amp;"!b31"),DP小区分!$A:$B,2,0))</f>
        <v/>
      </c>
      <c r="AH6" s="22" t="str">
        <f ca="1">IF(INDIRECT($A6&amp;"!b32")=0,"",VLOOKUP(INDIRECT($A6&amp;"!b32"),DP大区分!$A:$B,2,0))</f>
        <v/>
      </c>
      <c r="AI6" s="22" t="str">
        <f ca="1">IF(INDIRECT($A6&amp;"!b33")=0,"",VLOOKUP(INDIRECT($A6&amp;"!b33"),DP小区分!$A:$B,2,0))</f>
        <v/>
      </c>
      <c r="AJ6" s="22" t="str">
        <f ca="1">IF(INDIRECT($A6&amp;"!b34")=0,"",VLOOKUP(INDIRECT($A6&amp;"!b34"),DP大区分!$A:$B,2,0))</f>
        <v/>
      </c>
      <c r="AK6" s="22" t="str">
        <f ca="1">IF(INDIRECT($A6&amp;"!b35")=0,"",VLOOKUP(INDIRECT($A6&amp;"!b35"),DP小区分!$A:$B,2,0))</f>
        <v/>
      </c>
      <c r="AL6" s="22" t="str">
        <f t="shared" ca="1" si="14"/>
        <v/>
      </c>
    </row>
    <row r="7" spans="1:38">
      <c r="A7" s="10" t="s">
        <v>20</v>
      </c>
      <c r="B7" s="11"/>
      <c r="C7" s="11"/>
      <c r="D7" s="21" t="str">
        <f t="shared" ca="1" si="0"/>
        <v/>
      </c>
      <c r="E7" s="21" t="str">
        <f t="shared" ca="1" si="1"/>
        <v/>
      </c>
      <c r="F7" s="21" t="str">
        <f t="shared" ca="1" si="2"/>
        <v>記載不要</v>
      </c>
      <c r="G7" s="21" t="str">
        <f t="shared" ca="1" si="3"/>
        <v/>
      </c>
      <c r="H7" s="21" t="str">
        <f t="shared" ca="1" si="4"/>
        <v/>
      </c>
      <c r="I7" s="21" t="str">
        <f t="shared" ca="1" si="5"/>
        <v/>
      </c>
      <c r="J7" s="21" t="str">
        <f t="shared" ca="1" si="6"/>
        <v/>
      </c>
      <c r="K7" s="21" t="str">
        <f t="shared" ca="1" si="7"/>
        <v/>
      </c>
      <c r="L7" s="21" t="str">
        <f t="shared" ca="1" si="8"/>
        <v/>
      </c>
      <c r="M7" s="21" t="str">
        <f t="shared" ca="1" si="9"/>
        <v/>
      </c>
      <c r="N7" s="21" t="str">
        <f t="shared" ca="1" si="10"/>
        <v/>
      </c>
      <c r="O7" s="21" t="str">
        <f t="shared" ca="1" si="11"/>
        <v/>
      </c>
      <c r="P7" s="21" t="str">
        <f t="shared" ca="1" si="12"/>
        <v/>
      </c>
      <c r="Q7" s="22" t="str">
        <f t="shared" ca="1" si="13"/>
        <v/>
      </c>
      <c r="R7" s="22" t="str">
        <f ca="1">IF(INDIRECT($A7&amp;"!b16")=0,"",VLOOKUP(INDIRECT($A7&amp;"!b16"),DP大区分!$A:$B,2,0))</f>
        <v/>
      </c>
      <c r="S7" s="22" t="str">
        <f ca="1">IF(INDIRECT($A7&amp;"!b17")=0,"",VLOOKUP(INDIRECT($A7&amp;"!b17"),DP小区分!$A:$B,2,0))</f>
        <v/>
      </c>
      <c r="T7" s="22" t="str">
        <f ca="1">IF(INDIRECT($A7&amp;"!b18")=0,"",VLOOKUP(INDIRECT($A7&amp;"!b18"),DP大区分!$A:$B,2,0))</f>
        <v/>
      </c>
      <c r="U7" s="22" t="e">
        <f ca="1">IF(INDIRECT($A7&amp;"!b19")=0,"",VLOOKUP(INDIRECT($A7&amp;"!b19"),DP小区分!$A:$B,2,0))</f>
        <v>#N/A</v>
      </c>
      <c r="V7" s="22" t="e">
        <f ca="1">IF(INDIRECT($A7&amp;"!b20")=0,"",VLOOKUP(INDIRECT($A7&amp;"!b20"),DP大区分!$A:$B,2,0))</f>
        <v>#N/A</v>
      </c>
      <c r="W7" s="22" t="e">
        <f ca="1">IF(INDIRECT($A7&amp;"!b21")=0,"",VLOOKUP(INDIRECT($A7&amp;"!b21"),DP小区分!$A:$B,2,0))</f>
        <v>#N/A</v>
      </c>
      <c r="X7" s="22" t="str">
        <f ca="1">IF(INDIRECT($A7&amp;"!b22")=0,"",VLOOKUP(INDIRECT($A7&amp;"!b22"),DP大区分!$A:$B,2,0))</f>
        <v/>
      </c>
      <c r="Y7" s="22" t="str">
        <f ca="1">IF(INDIRECT($A7&amp;"!b23")=0,"",VLOOKUP(INDIRECT($A7&amp;"!b23"),DP小区分!$A:$B,2,0))</f>
        <v/>
      </c>
      <c r="Z7" s="22" t="str">
        <f ca="1">IF(INDIRECT($A7&amp;"!b24")=0,"",VLOOKUP(INDIRECT($A7&amp;"!b24"),DP大区分!$A:$B,2,0))</f>
        <v/>
      </c>
      <c r="AA7" s="22" t="str">
        <f ca="1">IF(INDIRECT($A7&amp;"!b25")=0,"",VLOOKUP(INDIRECT($A7&amp;"!b25"),DP小区分!$A:$B,2,0))</f>
        <v/>
      </c>
      <c r="AB7" s="22" t="str">
        <f ca="1">IF(INDIRECT($A7&amp;"!b26")=0,"",VLOOKUP(INDIRECT($A7&amp;"!b26"),DP大区分!$A:$B,2,0))</f>
        <v/>
      </c>
      <c r="AC7" s="22" t="str">
        <f ca="1">IF(INDIRECT($A7&amp;"!b27")=0,"",VLOOKUP(INDIRECT($A7&amp;"!b27"),DP小区分!$A:$B,2,0))</f>
        <v/>
      </c>
      <c r="AD7" s="22" t="str">
        <f ca="1">IF(INDIRECT($A7&amp;"!b28")=0,"",VLOOKUP(INDIRECT($A7&amp;"!b28"),DP大区分!$A:$B,2,0))</f>
        <v/>
      </c>
      <c r="AE7" s="22" t="str">
        <f ca="1">IF(INDIRECT($A7&amp;"!b29")=0,"",VLOOKUP(INDIRECT($A7&amp;"!b29"),DP小区分!$A:$B,2,0))</f>
        <v/>
      </c>
      <c r="AF7" s="22" t="str">
        <f ca="1">IF(INDIRECT($A7&amp;"!b30")=0,"",VLOOKUP(INDIRECT($A7&amp;"!b30"),DP大区分!$A:$B,2,0))</f>
        <v/>
      </c>
      <c r="AG7" s="22" t="str">
        <f ca="1">IF(INDIRECT($A7&amp;"!b31")=0,"",VLOOKUP(INDIRECT($A7&amp;"!b31"),DP小区分!$A:$B,2,0))</f>
        <v/>
      </c>
      <c r="AH7" s="22" t="str">
        <f ca="1">IF(INDIRECT($A7&amp;"!b32")=0,"",VLOOKUP(INDIRECT($A7&amp;"!b32"),DP大区分!$A:$B,2,0))</f>
        <v/>
      </c>
      <c r="AI7" s="22" t="str">
        <f ca="1">IF(INDIRECT($A7&amp;"!b33")=0,"",VLOOKUP(INDIRECT($A7&amp;"!b33"),DP小区分!$A:$B,2,0))</f>
        <v/>
      </c>
      <c r="AJ7" s="22" t="str">
        <f ca="1">IF(INDIRECT($A7&amp;"!b34")=0,"",VLOOKUP(INDIRECT($A7&amp;"!b34"),DP大区分!$A:$B,2,0))</f>
        <v/>
      </c>
      <c r="AK7" s="22" t="str">
        <f ca="1">IF(INDIRECT($A7&amp;"!b35")=0,"",VLOOKUP(INDIRECT($A7&amp;"!b35"),DP小区分!$A:$B,2,0))</f>
        <v/>
      </c>
      <c r="AL7" s="22" t="str">
        <f t="shared" ca="1" si="14"/>
        <v/>
      </c>
    </row>
    <row r="8" spans="1:38">
      <c r="A8" s="10" t="s">
        <v>21</v>
      </c>
      <c r="B8" s="11"/>
      <c r="C8" s="11"/>
      <c r="D8" s="21"/>
      <c r="E8" s="21" t="str">
        <f t="shared" ca="1" si="1"/>
        <v/>
      </c>
      <c r="F8" s="21" t="str">
        <f t="shared" ca="1" si="2"/>
        <v>記載不要</v>
      </c>
      <c r="G8" s="21" t="str">
        <f t="shared" ca="1" si="3"/>
        <v/>
      </c>
      <c r="H8" s="21" t="str">
        <f t="shared" ca="1" si="4"/>
        <v/>
      </c>
      <c r="I8" s="21" t="str">
        <f t="shared" ca="1" si="5"/>
        <v/>
      </c>
      <c r="J8" s="21" t="str">
        <f t="shared" ca="1" si="6"/>
        <v/>
      </c>
      <c r="K8" s="21" t="str">
        <f t="shared" ca="1" si="7"/>
        <v/>
      </c>
      <c r="L8" s="21" t="str">
        <f t="shared" ca="1" si="8"/>
        <v/>
      </c>
      <c r="M8" s="21" t="str">
        <f t="shared" ca="1" si="9"/>
        <v/>
      </c>
      <c r="N8" s="21" t="str">
        <f t="shared" ca="1" si="10"/>
        <v/>
      </c>
      <c r="O8" s="21" t="str">
        <f t="shared" ca="1" si="11"/>
        <v/>
      </c>
      <c r="P8" s="21" t="str">
        <f t="shared" ca="1" si="12"/>
        <v/>
      </c>
      <c r="Q8" s="22" t="str">
        <f t="shared" ca="1" si="13"/>
        <v/>
      </c>
      <c r="R8" s="22" t="str">
        <f ca="1">IF(INDIRECT($A8&amp;"!b16")=0,"",VLOOKUP(INDIRECT($A8&amp;"!b16"),DP大区分!$A:$B,2,0))</f>
        <v/>
      </c>
      <c r="S8" s="22" t="str">
        <f ca="1">IF(INDIRECT($A8&amp;"!b17")=0,"",VLOOKUP(INDIRECT($A8&amp;"!b17"),DP小区分!$A:$B,2,0))</f>
        <v/>
      </c>
      <c r="T8" s="22" t="str">
        <f ca="1">IF(INDIRECT($A8&amp;"!b18")=0,"",VLOOKUP(INDIRECT($A8&amp;"!b18"),DP大区分!$A:$B,2,0))</f>
        <v/>
      </c>
      <c r="U8" s="22" t="e">
        <f ca="1">IF(INDIRECT($A8&amp;"!b19")=0,"",VLOOKUP(INDIRECT($A8&amp;"!b19"),DP小区分!$A:$B,2,0))</f>
        <v>#N/A</v>
      </c>
      <c r="V8" s="22" t="e">
        <f ca="1">IF(INDIRECT($A8&amp;"!b20")=0,"",VLOOKUP(INDIRECT($A8&amp;"!b20"),DP大区分!$A:$B,2,0))</f>
        <v>#N/A</v>
      </c>
      <c r="W8" s="22" t="e">
        <f ca="1">IF(INDIRECT($A8&amp;"!b21")=0,"",VLOOKUP(INDIRECT($A8&amp;"!b21"),DP小区分!$A:$B,2,0))</f>
        <v>#N/A</v>
      </c>
      <c r="X8" s="22" t="str">
        <f ca="1">IF(INDIRECT($A8&amp;"!b22")=0,"",VLOOKUP(INDIRECT($A8&amp;"!b22"),DP大区分!$A:$B,2,0))</f>
        <v/>
      </c>
      <c r="Y8" s="22" t="str">
        <f ca="1">IF(INDIRECT($A8&amp;"!b23")=0,"",VLOOKUP(INDIRECT($A8&amp;"!b23"),DP小区分!$A:$B,2,0))</f>
        <v/>
      </c>
      <c r="Z8" s="22" t="str">
        <f ca="1">IF(INDIRECT($A8&amp;"!b24")=0,"",VLOOKUP(INDIRECT($A8&amp;"!b24"),DP大区分!$A:$B,2,0))</f>
        <v/>
      </c>
      <c r="AA8" s="22" t="str">
        <f ca="1">IF(INDIRECT($A8&amp;"!b25")=0,"",VLOOKUP(INDIRECT($A8&amp;"!b25"),DP小区分!$A:$B,2,0))</f>
        <v/>
      </c>
      <c r="AB8" s="22" t="str">
        <f ca="1">IF(INDIRECT($A8&amp;"!b26")=0,"",VLOOKUP(INDIRECT($A8&amp;"!b26"),DP大区分!$A:$B,2,0))</f>
        <v/>
      </c>
      <c r="AC8" s="22" t="str">
        <f ca="1">IF(INDIRECT($A8&amp;"!b27")=0,"",VLOOKUP(INDIRECT($A8&amp;"!b27"),DP小区分!$A:$B,2,0))</f>
        <v/>
      </c>
      <c r="AD8" s="22" t="str">
        <f ca="1">IF(INDIRECT($A8&amp;"!b28")=0,"",VLOOKUP(INDIRECT($A8&amp;"!b28"),DP大区分!$A:$B,2,0))</f>
        <v/>
      </c>
      <c r="AE8" s="22" t="str">
        <f ca="1">IF(INDIRECT($A8&amp;"!b29")=0,"",VLOOKUP(INDIRECT($A8&amp;"!b29"),DP小区分!$A:$B,2,0))</f>
        <v/>
      </c>
      <c r="AF8" s="22" t="str">
        <f ca="1">IF(INDIRECT($A8&amp;"!b30")=0,"",VLOOKUP(INDIRECT($A8&amp;"!b30"),DP大区分!$A:$B,2,0))</f>
        <v/>
      </c>
      <c r="AG8" s="22" t="str">
        <f ca="1">IF(INDIRECT($A8&amp;"!b31")=0,"",VLOOKUP(INDIRECT($A8&amp;"!b31"),DP小区分!$A:$B,2,0))</f>
        <v/>
      </c>
      <c r="AH8" s="22" t="str">
        <f ca="1">IF(INDIRECT($A8&amp;"!b32")=0,"",VLOOKUP(INDIRECT($A8&amp;"!b32"),DP大区分!$A:$B,2,0))</f>
        <v/>
      </c>
      <c r="AI8" s="22" t="str">
        <f ca="1">IF(INDIRECT($A8&amp;"!b33")=0,"",VLOOKUP(INDIRECT($A8&amp;"!b33"),DP小区分!$A:$B,2,0))</f>
        <v/>
      </c>
      <c r="AJ8" s="22" t="str">
        <f ca="1">IF(INDIRECT($A8&amp;"!b34")=0,"",VLOOKUP(INDIRECT($A8&amp;"!b34"),DP大区分!$A:$B,2,0))</f>
        <v/>
      </c>
      <c r="AK8" s="22" t="str">
        <f ca="1">IF(INDIRECT($A8&amp;"!b35")=0,"",VLOOKUP(INDIRECT($A8&amp;"!b35"),DP小区分!$A:$B,2,0))</f>
        <v/>
      </c>
      <c r="AL8" s="22" t="str">
        <f t="shared" ca="1" si="14"/>
        <v/>
      </c>
    </row>
    <row r="9" spans="1:38">
      <c r="A9" s="10" t="s">
        <v>22</v>
      </c>
      <c r="B9" s="11"/>
      <c r="C9" s="11"/>
      <c r="D9" s="21"/>
      <c r="E9" s="21" t="str">
        <f t="shared" ca="1" si="1"/>
        <v/>
      </c>
      <c r="F9" s="21" t="str">
        <f t="shared" ca="1" si="2"/>
        <v>記載不要</v>
      </c>
      <c r="G9" s="21" t="str">
        <f t="shared" ca="1" si="3"/>
        <v/>
      </c>
      <c r="H9" s="21" t="str">
        <f t="shared" ca="1" si="4"/>
        <v/>
      </c>
      <c r="I9" s="21" t="str">
        <f t="shared" ca="1" si="5"/>
        <v/>
      </c>
      <c r="J9" s="21" t="str">
        <f t="shared" ca="1" si="6"/>
        <v/>
      </c>
      <c r="K9" s="21" t="str">
        <f t="shared" ca="1" si="7"/>
        <v/>
      </c>
      <c r="L9" s="21" t="str">
        <f t="shared" ca="1" si="8"/>
        <v/>
      </c>
      <c r="M9" s="21" t="str">
        <f t="shared" ca="1" si="9"/>
        <v/>
      </c>
      <c r="N9" s="21" t="str">
        <f t="shared" ca="1" si="10"/>
        <v/>
      </c>
      <c r="O9" s="21" t="str">
        <f t="shared" ca="1" si="11"/>
        <v/>
      </c>
      <c r="P9" s="21" t="str">
        <f t="shared" ca="1" si="12"/>
        <v/>
      </c>
      <c r="Q9" s="22" t="str">
        <f t="shared" ca="1" si="13"/>
        <v/>
      </c>
      <c r="R9" s="22" t="str">
        <f ca="1">IF(INDIRECT($A9&amp;"!b16")=0,"",VLOOKUP(INDIRECT($A9&amp;"!b16"),DP大区分!$A:$B,2,0))</f>
        <v/>
      </c>
      <c r="S9" s="22" t="str">
        <f ca="1">IF(INDIRECT($A9&amp;"!b17")=0,"",VLOOKUP(INDIRECT($A9&amp;"!b17"),DP小区分!$A:$B,2,0))</f>
        <v/>
      </c>
      <c r="T9" s="22" t="str">
        <f ca="1">IF(INDIRECT($A9&amp;"!b18")=0,"",VLOOKUP(INDIRECT($A9&amp;"!b18"),DP大区分!$A:$B,2,0))</f>
        <v/>
      </c>
      <c r="U9" s="22" t="e">
        <f ca="1">IF(INDIRECT($A9&amp;"!b19")=0,"",VLOOKUP(INDIRECT($A9&amp;"!b19"),DP小区分!$A:$B,2,0))</f>
        <v>#N/A</v>
      </c>
      <c r="V9" s="22" t="e">
        <f ca="1">IF(INDIRECT($A9&amp;"!b20")=0,"",VLOOKUP(INDIRECT($A9&amp;"!b20"),DP大区分!$A:$B,2,0))</f>
        <v>#N/A</v>
      </c>
      <c r="W9" s="22" t="e">
        <f ca="1">IF(INDIRECT($A9&amp;"!b21")=0,"",VLOOKUP(INDIRECT($A9&amp;"!b21"),DP小区分!$A:$B,2,0))</f>
        <v>#N/A</v>
      </c>
      <c r="X9" s="22" t="str">
        <f ca="1">IF(INDIRECT($A9&amp;"!b22")=0,"",VLOOKUP(INDIRECT($A9&amp;"!b22"),DP大区分!$A:$B,2,0))</f>
        <v/>
      </c>
      <c r="Y9" s="22" t="str">
        <f ca="1">IF(INDIRECT($A9&amp;"!b23")=0,"",VLOOKUP(INDIRECT($A9&amp;"!b23"),DP小区分!$A:$B,2,0))</f>
        <v/>
      </c>
      <c r="Z9" s="22" t="str">
        <f ca="1">IF(INDIRECT($A9&amp;"!b24")=0,"",VLOOKUP(INDIRECT($A9&amp;"!b24"),DP大区分!$A:$B,2,0))</f>
        <v/>
      </c>
      <c r="AA9" s="22" t="str">
        <f ca="1">IF(INDIRECT($A9&amp;"!b25")=0,"",VLOOKUP(INDIRECT($A9&amp;"!b25"),DP小区分!$A:$B,2,0))</f>
        <v/>
      </c>
      <c r="AB9" s="22" t="str">
        <f ca="1">IF(INDIRECT($A9&amp;"!b26")=0,"",VLOOKUP(INDIRECT($A9&amp;"!b26"),DP大区分!$A:$B,2,0))</f>
        <v/>
      </c>
      <c r="AC9" s="22" t="str">
        <f ca="1">IF(INDIRECT($A9&amp;"!b27")=0,"",VLOOKUP(INDIRECT($A9&amp;"!b27"),DP小区分!$A:$B,2,0))</f>
        <v/>
      </c>
      <c r="AD9" s="22" t="str">
        <f ca="1">IF(INDIRECT($A9&amp;"!b28")=0,"",VLOOKUP(INDIRECT($A9&amp;"!b28"),DP大区分!$A:$B,2,0))</f>
        <v/>
      </c>
      <c r="AE9" s="22" t="str">
        <f ca="1">IF(INDIRECT($A9&amp;"!b29")=0,"",VLOOKUP(INDIRECT($A9&amp;"!b29"),DP小区分!$A:$B,2,0))</f>
        <v/>
      </c>
      <c r="AF9" s="22" t="str">
        <f ca="1">IF(INDIRECT($A9&amp;"!b30")=0,"",VLOOKUP(INDIRECT($A9&amp;"!b30"),DP大区分!$A:$B,2,0))</f>
        <v/>
      </c>
      <c r="AG9" s="22" t="str">
        <f ca="1">IF(INDIRECT($A9&amp;"!b31")=0,"",VLOOKUP(INDIRECT($A9&amp;"!b31"),DP小区分!$A:$B,2,0))</f>
        <v/>
      </c>
      <c r="AH9" s="22" t="str">
        <f ca="1">IF(INDIRECT($A9&amp;"!b32")=0,"",VLOOKUP(INDIRECT($A9&amp;"!b32"),DP大区分!$A:$B,2,0))</f>
        <v/>
      </c>
      <c r="AI9" s="22" t="str">
        <f ca="1">IF(INDIRECT($A9&amp;"!b33")=0,"",VLOOKUP(INDIRECT($A9&amp;"!b33"),DP小区分!$A:$B,2,0))</f>
        <v/>
      </c>
      <c r="AJ9" s="22" t="str">
        <f ca="1">IF(INDIRECT($A9&amp;"!b34")=0,"",VLOOKUP(INDIRECT($A9&amp;"!b34"),DP大区分!$A:$B,2,0))</f>
        <v/>
      </c>
      <c r="AK9" s="22" t="str">
        <f ca="1">IF(INDIRECT($A9&amp;"!b35")=0,"",VLOOKUP(INDIRECT($A9&amp;"!b35"),DP小区分!$A:$B,2,0))</f>
        <v/>
      </c>
      <c r="AL9" s="22" t="str">
        <f t="shared" ca="1" si="14"/>
        <v/>
      </c>
    </row>
    <row r="10" spans="1:38">
      <c r="A10" s="10" t="s">
        <v>23</v>
      </c>
      <c r="B10" s="11"/>
      <c r="C10" s="11"/>
      <c r="D10" s="21"/>
      <c r="E10" s="21" t="str">
        <f t="shared" ca="1" si="1"/>
        <v/>
      </c>
      <c r="F10" s="21" t="str">
        <f t="shared" ca="1" si="2"/>
        <v>記載不要</v>
      </c>
      <c r="G10" s="21" t="str">
        <f t="shared" ca="1" si="3"/>
        <v/>
      </c>
      <c r="H10" s="21" t="str">
        <f t="shared" ca="1" si="4"/>
        <v/>
      </c>
      <c r="I10" s="21" t="str">
        <f t="shared" ca="1" si="5"/>
        <v/>
      </c>
      <c r="J10" s="21" t="str">
        <f t="shared" ca="1" si="6"/>
        <v/>
      </c>
      <c r="K10" s="21" t="str">
        <f t="shared" ca="1" si="7"/>
        <v/>
      </c>
      <c r="L10" s="21" t="str">
        <f t="shared" ca="1" si="8"/>
        <v/>
      </c>
      <c r="M10" s="21" t="str">
        <f t="shared" ca="1" si="9"/>
        <v/>
      </c>
      <c r="N10" s="21" t="str">
        <f t="shared" ca="1" si="10"/>
        <v/>
      </c>
      <c r="O10" s="21" t="str">
        <f t="shared" ca="1" si="11"/>
        <v/>
      </c>
      <c r="P10" s="21" t="str">
        <f t="shared" ca="1" si="12"/>
        <v/>
      </c>
      <c r="Q10" s="22" t="str">
        <f t="shared" ca="1" si="13"/>
        <v/>
      </c>
      <c r="R10" s="22" t="str">
        <f ca="1">IF(INDIRECT($A10&amp;"!b16")=0,"",VLOOKUP(INDIRECT($A10&amp;"!b16"),DP大区分!$A:$B,2,0))</f>
        <v/>
      </c>
      <c r="S10" s="22" t="str">
        <f ca="1">IF(INDIRECT($A10&amp;"!b17")=0,"",VLOOKUP(INDIRECT($A10&amp;"!b17"),DP小区分!$A:$B,2,0))</f>
        <v/>
      </c>
      <c r="T10" s="22" t="str">
        <f ca="1">IF(INDIRECT($A10&amp;"!b18")=0,"",VLOOKUP(INDIRECT($A10&amp;"!b18"),DP大区分!$A:$B,2,0))</f>
        <v/>
      </c>
      <c r="U10" s="22" t="e">
        <f ca="1">IF(INDIRECT($A10&amp;"!b19")=0,"",VLOOKUP(INDIRECT($A10&amp;"!b19"),DP小区分!$A:$B,2,0))</f>
        <v>#N/A</v>
      </c>
      <c r="V10" s="22" t="e">
        <f ca="1">IF(INDIRECT($A10&amp;"!b20")=0,"",VLOOKUP(INDIRECT($A10&amp;"!b20"),DP大区分!$A:$B,2,0))</f>
        <v>#N/A</v>
      </c>
      <c r="W10" s="22" t="e">
        <f ca="1">IF(INDIRECT($A10&amp;"!b21")=0,"",VLOOKUP(INDIRECT($A10&amp;"!b21"),DP小区分!$A:$B,2,0))</f>
        <v>#N/A</v>
      </c>
      <c r="X10" s="22" t="str">
        <f ca="1">IF(INDIRECT($A10&amp;"!b22")=0,"",VLOOKUP(INDIRECT($A10&amp;"!b22"),DP大区分!$A:$B,2,0))</f>
        <v/>
      </c>
      <c r="Y10" s="22" t="str">
        <f ca="1">IF(INDIRECT($A10&amp;"!b23")=0,"",VLOOKUP(INDIRECT($A10&amp;"!b23"),DP小区分!$A:$B,2,0))</f>
        <v/>
      </c>
      <c r="Z10" s="22" t="str">
        <f ca="1">IF(INDIRECT($A10&amp;"!b24")=0,"",VLOOKUP(INDIRECT($A10&amp;"!b24"),DP大区分!$A:$B,2,0))</f>
        <v/>
      </c>
      <c r="AA10" s="22" t="str">
        <f ca="1">IF(INDIRECT($A10&amp;"!b25")=0,"",VLOOKUP(INDIRECT($A10&amp;"!b25"),DP小区分!$A:$B,2,0))</f>
        <v/>
      </c>
      <c r="AB10" s="22" t="str">
        <f ca="1">IF(INDIRECT($A10&amp;"!b26")=0,"",VLOOKUP(INDIRECT($A10&amp;"!b26"),DP大区分!$A:$B,2,0))</f>
        <v/>
      </c>
      <c r="AC10" s="22" t="str">
        <f ca="1">IF(INDIRECT($A10&amp;"!b27")=0,"",VLOOKUP(INDIRECT($A10&amp;"!b27"),DP小区分!$A:$B,2,0))</f>
        <v/>
      </c>
      <c r="AD10" s="22" t="str">
        <f ca="1">IF(INDIRECT($A10&amp;"!b28")=0,"",VLOOKUP(INDIRECT($A10&amp;"!b28"),DP大区分!$A:$B,2,0))</f>
        <v/>
      </c>
      <c r="AE10" s="22" t="str">
        <f ca="1">IF(INDIRECT($A10&amp;"!b29")=0,"",VLOOKUP(INDIRECT($A10&amp;"!b29"),DP小区分!$A:$B,2,0))</f>
        <v/>
      </c>
      <c r="AF10" s="22" t="str">
        <f ca="1">IF(INDIRECT($A10&amp;"!b30")=0,"",VLOOKUP(INDIRECT($A10&amp;"!b30"),DP大区分!$A:$B,2,0))</f>
        <v/>
      </c>
      <c r="AG10" s="22" t="str">
        <f ca="1">IF(INDIRECT($A10&amp;"!b31")=0,"",VLOOKUP(INDIRECT($A10&amp;"!b31"),DP小区分!$A:$B,2,0))</f>
        <v/>
      </c>
      <c r="AH10" s="22" t="str">
        <f ca="1">IF(INDIRECT($A10&amp;"!b32")=0,"",VLOOKUP(INDIRECT($A10&amp;"!b32"),DP大区分!$A:$B,2,0))</f>
        <v/>
      </c>
      <c r="AI10" s="22" t="str">
        <f ca="1">IF(INDIRECT($A10&amp;"!b33")=0,"",VLOOKUP(INDIRECT($A10&amp;"!b33"),DP小区分!$A:$B,2,0))</f>
        <v/>
      </c>
      <c r="AJ10" s="22" t="str">
        <f ca="1">IF(INDIRECT($A10&amp;"!b34")=0,"",VLOOKUP(INDIRECT($A10&amp;"!b34"),DP大区分!$A:$B,2,0))</f>
        <v/>
      </c>
      <c r="AK10" s="22" t="str">
        <f ca="1">IF(INDIRECT($A10&amp;"!b35")=0,"",VLOOKUP(INDIRECT($A10&amp;"!b35"),DP小区分!$A:$B,2,0))</f>
        <v/>
      </c>
      <c r="AL10" s="22" t="str">
        <f t="shared" ca="1" si="14"/>
        <v/>
      </c>
    </row>
    <row r="11" spans="1:38">
      <c r="A11" s="10" t="s">
        <v>24</v>
      </c>
      <c r="B11" s="11"/>
      <c r="C11" s="11"/>
      <c r="D11" s="21"/>
      <c r="E11" s="21" t="str">
        <f t="shared" ca="1" si="1"/>
        <v/>
      </c>
      <c r="F11" s="21" t="str">
        <f t="shared" ca="1" si="2"/>
        <v>記載不要</v>
      </c>
      <c r="G11" s="21" t="str">
        <f t="shared" ca="1" si="3"/>
        <v/>
      </c>
      <c r="H11" s="21" t="str">
        <f t="shared" ca="1" si="4"/>
        <v/>
      </c>
      <c r="I11" s="21" t="str">
        <f t="shared" ca="1" si="5"/>
        <v/>
      </c>
      <c r="J11" s="21" t="str">
        <f t="shared" ca="1" si="6"/>
        <v/>
      </c>
      <c r="K11" s="21" t="str">
        <f t="shared" ca="1" si="7"/>
        <v/>
      </c>
      <c r="L11" s="21" t="str">
        <f t="shared" ca="1" si="8"/>
        <v/>
      </c>
      <c r="M11" s="21" t="str">
        <f t="shared" ca="1" si="9"/>
        <v/>
      </c>
      <c r="N11" s="21" t="str">
        <f t="shared" ca="1" si="10"/>
        <v/>
      </c>
      <c r="O11" s="21" t="str">
        <f t="shared" ca="1" si="11"/>
        <v/>
      </c>
      <c r="P11" s="21" t="str">
        <f t="shared" ca="1" si="12"/>
        <v/>
      </c>
      <c r="Q11" s="22" t="str">
        <f ca="1">IF(INDIRECT($A11&amp;"!b15")=0,"",INDIRECT($A11&amp;"!b15"))</f>
        <v/>
      </c>
      <c r="R11" s="22" t="str">
        <f ca="1">IF(INDIRECT($A11&amp;"!b16")=0,"",VLOOKUP(INDIRECT($A11&amp;"!b16"),DP大区分!$A:$B,2,0))</f>
        <v/>
      </c>
      <c r="S11" s="22" t="str">
        <f ca="1">IF(INDIRECT($A11&amp;"!b17")=0,"",VLOOKUP(INDIRECT($A11&amp;"!b17"),DP小区分!$A:$B,2,0))</f>
        <v/>
      </c>
      <c r="T11" s="22" t="str">
        <f ca="1">IF(INDIRECT($A11&amp;"!b18")=0,"",VLOOKUP(INDIRECT($A11&amp;"!b18"),DP大区分!$A:$B,2,0))</f>
        <v/>
      </c>
      <c r="U11" s="22" t="e">
        <f ca="1">IF(INDIRECT($A11&amp;"!b19")=0,"",VLOOKUP(INDIRECT($A11&amp;"!b19"),DP小区分!$A:$B,2,0))</f>
        <v>#N/A</v>
      </c>
      <c r="V11" s="22" t="e">
        <f ca="1">IF(INDIRECT($A11&amp;"!b20")=0,"",VLOOKUP(INDIRECT($A11&amp;"!b20"),DP大区分!$A:$B,2,0))</f>
        <v>#N/A</v>
      </c>
      <c r="W11" s="22" t="e">
        <f ca="1">IF(INDIRECT($A11&amp;"!b21")=0,"",VLOOKUP(INDIRECT($A11&amp;"!b21"),DP小区分!$A:$B,2,0))</f>
        <v>#N/A</v>
      </c>
      <c r="X11" s="22" t="str">
        <f ca="1">IF(INDIRECT($A11&amp;"!b22")=0,"",VLOOKUP(INDIRECT($A11&amp;"!b22"),DP大区分!$A:$B,2,0))</f>
        <v/>
      </c>
      <c r="Y11" s="22" t="str">
        <f ca="1">IF(INDIRECT($A11&amp;"!b23")=0,"",VLOOKUP(INDIRECT($A11&amp;"!b23"),DP小区分!$A:$B,2,0))</f>
        <v/>
      </c>
      <c r="Z11" s="22" t="str">
        <f ca="1">IF(INDIRECT($A11&amp;"!b24")=0,"",VLOOKUP(INDIRECT($A11&amp;"!b24"),DP大区分!$A:$B,2,0))</f>
        <v/>
      </c>
      <c r="AA11" s="22" t="str">
        <f ca="1">IF(INDIRECT($A11&amp;"!b25")=0,"",VLOOKUP(INDIRECT($A11&amp;"!b25"),DP小区分!$A:$B,2,0))</f>
        <v/>
      </c>
      <c r="AB11" s="22" t="str">
        <f ca="1">IF(INDIRECT($A11&amp;"!b26")=0,"",VLOOKUP(INDIRECT($A11&amp;"!b26"),DP大区分!$A:$B,2,0))</f>
        <v/>
      </c>
      <c r="AC11" s="22" t="str">
        <f ca="1">IF(INDIRECT($A11&amp;"!b27")=0,"",VLOOKUP(INDIRECT($A11&amp;"!b27"),DP小区分!$A:$B,2,0))</f>
        <v/>
      </c>
      <c r="AD11" s="22" t="str">
        <f ca="1">IF(INDIRECT($A11&amp;"!b28")=0,"",VLOOKUP(INDIRECT($A11&amp;"!b28"),DP大区分!$A:$B,2,0))</f>
        <v/>
      </c>
      <c r="AE11" s="22" t="str">
        <f ca="1">IF(INDIRECT($A11&amp;"!b29")=0,"",VLOOKUP(INDIRECT($A11&amp;"!b29"),DP小区分!$A:$B,2,0))</f>
        <v/>
      </c>
      <c r="AF11" s="22" t="str">
        <f ca="1">IF(INDIRECT($A11&amp;"!b30")=0,"",VLOOKUP(INDIRECT($A11&amp;"!b30"),DP大区分!$A:$B,2,0))</f>
        <v/>
      </c>
      <c r="AG11" s="22" t="str">
        <f ca="1">IF(INDIRECT($A11&amp;"!b31")=0,"",VLOOKUP(INDIRECT($A11&amp;"!b31"),DP小区分!$A:$B,2,0))</f>
        <v/>
      </c>
      <c r="AH11" s="22" t="str">
        <f ca="1">IF(INDIRECT($A11&amp;"!b32")=0,"",VLOOKUP(INDIRECT($A11&amp;"!b32"),DP大区分!$A:$B,2,0))</f>
        <v/>
      </c>
      <c r="AI11" s="22" t="str">
        <f ca="1">IF(INDIRECT($A11&amp;"!b33")=0,"",VLOOKUP(INDIRECT($A11&amp;"!b33"),DP小区分!$A:$B,2,0))</f>
        <v/>
      </c>
      <c r="AJ11" s="22" t="str">
        <f ca="1">IF(INDIRECT($A11&amp;"!b34")=0,"",VLOOKUP(INDIRECT($A11&amp;"!b34"),DP大区分!$A:$B,2,0))</f>
        <v/>
      </c>
      <c r="AK11" s="22" t="str">
        <f ca="1">IF(INDIRECT($A11&amp;"!b35")=0,"",VLOOKUP(INDIRECT($A11&amp;"!b35"),DP小区分!$A:$B,2,0))</f>
        <v/>
      </c>
      <c r="AL11" s="22" t="str">
        <f t="shared" ca="1" si="14"/>
        <v/>
      </c>
    </row>
    <row r="12" spans="1:38">
      <c r="E12" s="2"/>
      <c r="F12" s="2"/>
      <c r="G12" s="2"/>
      <c r="H12" s="2"/>
      <c r="I12" s="2"/>
      <c r="J12" s="2"/>
      <c r="K12" s="2"/>
      <c r="L12" s="2"/>
      <c r="M12" s="2"/>
      <c r="N12" s="2"/>
      <c r="O12" s="2"/>
      <c r="P12" s="2"/>
    </row>
  </sheetData>
  <sheetProtection sheet="1"/>
  <phoneticPr fontId="2"/>
  <pageMargins left="0.75" right="0.75" top="1" bottom="1" header="0.5" footer="0.5"/>
  <pageSetup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C21"/>
  <sheetViews>
    <sheetView zoomScaleNormal="100" workbookViewId="0"/>
  </sheetViews>
  <sheetFormatPr defaultColWidth="8.85546875" defaultRowHeight="12.75"/>
  <cols>
    <col min="1" max="1" width="21.85546875" style="5" customWidth="1"/>
    <col min="2" max="2" width="93.28515625" style="6" customWidth="1"/>
    <col min="3" max="3" width="25.42578125" style="17" customWidth="1"/>
  </cols>
  <sheetData>
    <row r="1" spans="1:3" ht="13.5" thickBot="1">
      <c r="A1" s="14" t="s">
        <v>63</v>
      </c>
      <c r="B1" s="53" t="s">
        <v>64</v>
      </c>
      <c r="C1" s="16" t="s">
        <v>65</v>
      </c>
    </row>
    <row r="2" spans="1:3">
      <c r="A2" s="15" t="s">
        <v>25</v>
      </c>
      <c r="B2" s="54"/>
      <c r="C2" s="20" t="s">
        <v>66</v>
      </c>
    </row>
    <row r="3" spans="1:3">
      <c r="A3" s="7" t="s">
        <v>26</v>
      </c>
      <c r="B3" s="55"/>
      <c r="C3" s="20" t="s">
        <v>66</v>
      </c>
    </row>
    <row r="4" spans="1:3">
      <c r="A4" s="79" t="s">
        <v>456</v>
      </c>
      <c r="B4" s="55" t="s">
        <v>464</v>
      </c>
      <c r="C4" s="20"/>
    </row>
    <row r="5" spans="1:3" ht="48">
      <c r="A5" s="76" t="s">
        <v>451</v>
      </c>
      <c r="B5" s="77"/>
      <c r="C5" s="82" t="s">
        <v>476</v>
      </c>
    </row>
    <row r="6" spans="1:3" ht="72">
      <c r="A6" s="8" t="s">
        <v>465</v>
      </c>
      <c r="B6" s="78"/>
      <c r="C6" s="19" t="s">
        <v>69</v>
      </c>
    </row>
    <row r="7" spans="1:3" ht="72">
      <c r="A7" s="79" t="s">
        <v>454</v>
      </c>
      <c r="B7" s="78"/>
      <c r="C7" s="19" t="s">
        <v>70</v>
      </c>
    </row>
    <row r="8" spans="1:3" ht="72">
      <c r="A8" s="8" t="s">
        <v>466</v>
      </c>
      <c r="B8" s="56"/>
      <c r="C8" s="19" t="s">
        <v>71</v>
      </c>
    </row>
    <row r="9" spans="1:3">
      <c r="A9" s="80" t="s">
        <v>457</v>
      </c>
      <c r="B9" s="81"/>
      <c r="C9" s="19"/>
    </row>
    <row r="10" spans="1:3">
      <c r="A10" s="8" t="s">
        <v>467</v>
      </c>
      <c r="B10" s="56"/>
      <c r="C10" s="19" t="s">
        <v>379</v>
      </c>
    </row>
    <row r="11" spans="1:3">
      <c r="A11" s="8" t="s">
        <v>468</v>
      </c>
      <c r="B11" s="56"/>
      <c r="C11" s="19" t="s">
        <v>473</v>
      </c>
    </row>
    <row r="12" spans="1:3" ht="72">
      <c r="A12" s="83" t="s">
        <v>479</v>
      </c>
      <c r="B12" s="56"/>
      <c r="C12" s="19" t="s">
        <v>69</v>
      </c>
    </row>
    <row r="13" spans="1:3" ht="72">
      <c r="A13" s="8" t="s">
        <v>469</v>
      </c>
      <c r="B13" s="56"/>
      <c r="C13" s="19" t="s">
        <v>69</v>
      </c>
    </row>
    <row r="14" spans="1:3" ht="72">
      <c r="A14" s="8" t="s">
        <v>470</v>
      </c>
      <c r="B14" s="78"/>
      <c r="C14" s="19" t="s">
        <v>69</v>
      </c>
    </row>
    <row r="15" spans="1:3" ht="24">
      <c r="A15" s="8" t="s">
        <v>471</v>
      </c>
      <c r="B15" s="56"/>
      <c r="C15" s="19" t="s">
        <v>67</v>
      </c>
    </row>
    <row r="16" spans="1:3">
      <c r="A16" s="80" t="s">
        <v>460</v>
      </c>
      <c r="B16" s="81"/>
      <c r="C16" s="19" t="s">
        <v>474</v>
      </c>
    </row>
    <row r="17" spans="1:3">
      <c r="A17" s="8" t="s">
        <v>369</v>
      </c>
      <c r="B17" s="55"/>
      <c r="C17" s="18" t="s">
        <v>68</v>
      </c>
    </row>
    <row r="18" spans="1:3">
      <c r="A18" s="80" t="s">
        <v>462</v>
      </c>
      <c r="B18" s="77"/>
      <c r="C18" s="18" t="s">
        <v>474</v>
      </c>
    </row>
    <row r="19" spans="1:3" ht="51" customHeight="1">
      <c r="B19" s="57" t="s">
        <v>450</v>
      </c>
    </row>
    <row r="20" spans="1:3" ht="31.5" customHeight="1">
      <c r="B20" s="57" t="s">
        <v>384</v>
      </c>
    </row>
    <row r="21" spans="1:3" ht="24">
      <c r="B21" s="57" t="s">
        <v>385</v>
      </c>
    </row>
  </sheetData>
  <phoneticPr fontId="2"/>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C21"/>
  <sheetViews>
    <sheetView zoomScaleNormal="100" workbookViewId="0"/>
  </sheetViews>
  <sheetFormatPr defaultColWidth="8.85546875" defaultRowHeight="12.75"/>
  <cols>
    <col min="1" max="1" width="21.85546875" style="5" customWidth="1"/>
    <col min="2" max="2" width="93.28515625" style="6" customWidth="1"/>
    <col min="3" max="3" width="25.42578125" style="17" customWidth="1"/>
  </cols>
  <sheetData>
    <row r="1" spans="1:3" ht="13.5" thickBot="1">
      <c r="A1" s="14" t="s">
        <v>63</v>
      </c>
      <c r="B1" s="53" t="s">
        <v>64</v>
      </c>
      <c r="C1" s="16" t="s">
        <v>65</v>
      </c>
    </row>
    <row r="2" spans="1:3">
      <c r="A2" s="15" t="s">
        <v>25</v>
      </c>
      <c r="B2" s="54"/>
      <c r="C2" s="20" t="s">
        <v>66</v>
      </c>
    </row>
    <row r="3" spans="1:3">
      <c r="A3" s="7" t="s">
        <v>26</v>
      </c>
      <c r="B3" s="55"/>
      <c r="C3" s="20" t="s">
        <v>66</v>
      </c>
    </row>
    <row r="4" spans="1:3">
      <c r="A4" s="79" t="s">
        <v>456</v>
      </c>
      <c r="B4" s="55" t="s">
        <v>464</v>
      </c>
      <c r="C4" s="20"/>
    </row>
    <row r="5" spans="1:3" ht="48">
      <c r="A5" s="76" t="s">
        <v>451</v>
      </c>
      <c r="B5" s="77"/>
      <c r="C5" s="82" t="s">
        <v>476</v>
      </c>
    </row>
    <row r="6" spans="1:3" ht="72">
      <c r="A6" s="8" t="s">
        <v>465</v>
      </c>
      <c r="B6" s="78"/>
      <c r="C6" s="19" t="s">
        <v>69</v>
      </c>
    </row>
    <row r="7" spans="1:3" ht="72">
      <c r="A7" s="79" t="s">
        <v>454</v>
      </c>
      <c r="B7" s="78"/>
      <c r="C7" s="19" t="s">
        <v>70</v>
      </c>
    </row>
    <row r="8" spans="1:3" ht="72">
      <c r="A8" s="8" t="s">
        <v>466</v>
      </c>
      <c r="B8" s="56"/>
      <c r="C8" s="19" t="s">
        <v>71</v>
      </c>
    </row>
    <row r="9" spans="1:3">
      <c r="A9" s="80" t="s">
        <v>457</v>
      </c>
      <c r="B9" s="81"/>
      <c r="C9" s="19"/>
    </row>
    <row r="10" spans="1:3">
      <c r="A10" s="8" t="s">
        <v>467</v>
      </c>
      <c r="B10" s="56"/>
      <c r="C10" s="19" t="s">
        <v>379</v>
      </c>
    </row>
    <row r="11" spans="1:3">
      <c r="A11" s="8" t="s">
        <v>468</v>
      </c>
      <c r="B11" s="56"/>
      <c r="C11" s="19" t="s">
        <v>473</v>
      </c>
    </row>
    <row r="12" spans="1:3" ht="72">
      <c r="A12" s="83" t="s">
        <v>479</v>
      </c>
      <c r="B12" s="56"/>
      <c r="C12" s="19" t="s">
        <v>69</v>
      </c>
    </row>
    <row r="13" spans="1:3" ht="72">
      <c r="A13" s="8" t="s">
        <v>469</v>
      </c>
      <c r="B13" s="56"/>
      <c r="C13" s="19" t="s">
        <v>69</v>
      </c>
    </row>
    <row r="14" spans="1:3" ht="72">
      <c r="A14" s="8" t="s">
        <v>470</v>
      </c>
      <c r="B14" s="78"/>
      <c r="C14" s="19" t="s">
        <v>69</v>
      </c>
    </row>
    <row r="15" spans="1:3" ht="24">
      <c r="A15" s="8" t="s">
        <v>471</v>
      </c>
      <c r="B15" s="56"/>
      <c r="C15" s="19" t="s">
        <v>67</v>
      </c>
    </row>
    <row r="16" spans="1:3">
      <c r="A16" s="80" t="s">
        <v>460</v>
      </c>
      <c r="B16" s="81"/>
      <c r="C16" s="19" t="s">
        <v>474</v>
      </c>
    </row>
    <row r="17" spans="1:3">
      <c r="A17" s="8" t="s">
        <v>369</v>
      </c>
      <c r="B17" s="55"/>
      <c r="C17" s="18" t="s">
        <v>68</v>
      </c>
    </row>
    <row r="18" spans="1:3">
      <c r="A18" s="80" t="s">
        <v>462</v>
      </c>
      <c r="B18" s="77"/>
      <c r="C18" s="18" t="s">
        <v>474</v>
      </c>
    </row>
    <row r="19" spans="1:3" ht="51" customHeight="1">
      <c r="B19" s="57" t="s">
        <v>450</v>
      </c>
    </row>
    <row r="20" spans="1:3" ht="31.5" customHeight="1">
      <c r="B20" s="57" t="s">
        <v>384</v>
      </c>
    </row>
    <row r="21" spans="1:3" ht="24">
      <c r="B21" s="57" t="s">
        <v>385</v>
      </c>
    </row>
  </sheetData>
  <phoneticPr fontId="2"/>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C21"/>
  <sheetViews>
    <sheetView zoomScaleNormal="100" workbookViewId="0"/>
  </sheetViews>
  <sheetFormatPr defaultColWidth="8.85546875" defaultRowHeight="12.75"/>
  <cols>
    <col min="1" max="1" width="21.85546875" style="5" customWidth="1"/>
    <col min="2" max="2" width="93.28515625" style="6" customWidth="1"/>
    <col min="3" max="3" width="25.42578125" style="17" customWidth="1"/>
  </cols>
  <sheetData>
    <row r="1" spans="1:3" ht="13.5" thickBot="1">
      <c r="A1" s="14" t="s">
        <v>63</v>
      </c>
      <c r="B1" s="53" t="s">
        <v>64</v>
      </c>
      <c r="C1" s="16" t="s">
        <v>65</v>
      </c>
    </row>
    <row r="2" spans="1:3">
      <c r="A2" s="15" t="s">
        <v>25</v>
      </c>
      <c r="B2" s="54"/>
      <c r="C2" s="20" t="s">
        <v>66</v>
      </c>
    </row>
    <row r="3" spans="1:3">
      <c r="A3" s="7" t="s">
        <v>26</v>
      </c>
      <c r="B3" s="55"/>
      <c r="C3" s="20" t="s">
        <v>66</v>
      </c>
    </row>
    <row r="4" spans="1:3">
      <c r="A4" s="79" t="s">
        <v>456</v>
      </c>
      <c r="B4" s="55" t="s">
        <v>464</v>
      </c>
      <c r="C4" s="20"/>
    </row>
    <row r="5" spans="1:3" ht="48">
      <c r="A5" s="76" t="s">
        <v>451</v>
      </c>
      <c r="B5" s="77"/>
      <c r="C5" s="82" t="s">
        <v>476</v>
      </c>
    </row>
    <row r="6" spans="1:3" ht="72">
      <c r="A6" s="8" t="s">
        <v>465</v>
      </c>
      <c r="B6" s="78"/>
      <c r="C6" s="19" t="s">
        <v>69</v>
      </c>
    </row>
    <row r="7" spans="1:3" ht="72">
      <c r="A7" s="79" t="s">
        <v>454</v>
      </c>
      <c r="B7" s="78"/>
      <c r="C7" s="19" t="s">
        <v>70</v>
      </c>
    </row>
    <row r="8" spans="1:3" ht="72">
      <c r="A8" s="8" t="s">
        <v>466</v>
      </c>
      <c r="B8" s="56"/>
      <c r="C8" s="19" t="s">
        <v>71</v>
      </c>
    </row>
    <row r="9" spans="1:3">
      <c r="A9" s="80" t="s">
        <v>457</v>
      </c>
      <c r="B9" s="81"/>
      <c r="C9" s="19"/>
    </row>
    <row r="10" spans="1:3">
      <c r="A10" s="8" t="s">
        <v>467</v>
      </c>
      <c r="B10" s="56"/>
      <c r="C10" s="19" t="s">
        <v>379</v>
      </c>
    </row>
    <row r="11" spans="1:3">
      <c r="A11" s="8" t="s">
        <v>468</v>
      </c>
      <c r="B11" s="56"/>
      <c r="C11" s="19" t="s">
        <v>473</v>
      </c>
    </row>
    <row r="12" spans="1:3" ht="72">
      <c r="A12" s="83" t="s">
        <v>479</v>
      </c>
      <c r="B12" s="56"/>
      <c r="C12" s="19" t="s">
        <v>69</v>
      </c>
    </row>
    <row r="13" spans="1:3" ht="72">
      <c r="A13" s="8" t="s">
        <v>469</v>
      </c>
      <c r="B13" s="56"/>
      <c r="C13" s="19" t="s">
        <v>69</v>
      </c>
    </row>
    <row r="14" spans="1:3" ht="72">
      <c r="A14" s="8" t="s">
        <v>470</v>
      </c>
      <c r="B14" s="78"/>
      <c r="C14" s="19" t="s">
        <v>69</v>
      </c>
    </row>
    <row r="15" spans="1:3" ht="24">
      <c r="A15" s="8" t="s">
        <v>471</v>
      </c>
      <c r="B15" s="56"/>
      <c r="C15" s="19" t="s">
        <v>67</v>
      </c>
    </row>
    <row r="16" spans="1:3">
      <c r="A16" s="80" t="s">
        <v>460</v>
      </c>
      <c r="B16" s="81"/>
      <c r="C16" s="19" t="s">
        <v>474</v>
      </c>
    </row>
    <row r="17" spans="1:3">
      <c r="A17" s="8" t="s">
        <v>369</v>
      </c>
      <c r="B17" s="55"/>
      <c r="C17" s="18" t="s">
        <v>68</v>
      </c>
    </row>
    <row r="18" spans="1:3">
      <c r="A18" s="80" t="s">
        <v>462</v>
      </c>
      <c r="B18" s="77"/>
      <c r="C18" s="18" t="s">
        <v>474</v>
      </c>
    </row>
    <row r="19" spans="1:3" ht="51" customHeight="1">
      <c r="B19" s="57" t="s">
        <v>450</v>
      </c>
    </row>
    <row r="20" spans="1:3" ht="31.5" customHeight="1">
      <c r="B20" s="57" t="s">
        <v>384</v>
      </c>
    </row>
    <row r="21" spans="1:3" ht="24">
      <c r="B21" s="57" t="s">
        <v>385</v>
      </c>
    </row>
  </sheetData>
  <phoneticPr fontId="2"/>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election activeCell="D16" sqref="D16"/>
    </sheetView>
  </sheetViews>
  <sheetFormatPr defaultColWidth="8.85546875" defaultRowHeight="12.75"/>
  <cols>
    <col min="1" max="1" width="47.85546875" bestFit="1" customWidth="1"/>
    <col min="2" max="6" width="37.7109375" customWidth="1"/>
    <col min="7" max="7" width="38.42578125" bestFit="1" customWidth="1"/>
    <col min="8" max="8" width="45.7109375" bestFit="1" customWidth="1"/>
    <col min="9" max="9" width="51.85546875" bestFit="1" customWidth="1"/>
    <col min="10" max="10" width="38.42578125" bestFit="1" customWidth="1"/>
    <col min="11" max="11" width="43.42578125" bestFit="1" customWidth="1"/>
    <col min="12" max="13" width="47.42578125" bestFit="1" customWidth="1"/>
  </cols>
  <sheetData>
    <row r="1" spans="1:13">
      <c r="A1" s="4" t="s">
        <v>57</v>
      </c>
      <c r="B1" s="4" t="s">
        <v>58</v>
      </c>
      <c r="C1" s="4" t="s">
        <v>59</v>
      </c>
      <c r="D1" s="4" t="s">
        <v>60</v>
      </c>
      <c r="E1" s="4" t="s">
        <v>61</v>
      </c>
      <c r="F1" s="4" t="s">
        <v>62</v>
      </c>
      <c r="G1" s="12"/>
      <c r="H1" s="12"/>
      <c r="I1" s="12"/>
      <c r="J1" s="12"/>
      <c r="K1" s="12"/>
      <c r="L1" s="12"/>
      <c r="M1" s="12"/>
    </row>
    <row r="2" spans="1:13">
      <c r="A2" s="4" t="s">
        <v>49</v>
      </c>
      <c r="B2" s="4" t="s">
        <v>343</v>
      </c>
      <c r="C2" s="12" t="s">
        <v>345</v>
      </c>
      <c r="D2" s="12" t="s">
        <v>347</v>
      </c>
      <c r="E2" s="12" t="s">
        <v>349</v>
      </c>
      <c r="F2" s="12" t="s">
        <v>351</v>
      </c>
      <c r="G2" s="12"/>
      <c r="H2" s="12"/>
      <c r="I2" s="12"/>
      <c r="J2" s="12"/>
      <c r="K2" s="12"/>
      <c r="L2" s="12"/>
      <c r="M2" s="12"/>
    </row>
    <row r="3" spans="1:13">
      <c r="A3" s="4" t="s">
        <v>51</v>
      </c>
      <c r="B3" s="12" t="s">
        <v>344</v>
      </c>
      <c r="C3" s="12" t="s">
        <v>346</v>
      </c>
      <c r="D3" s="12" t="s">
        <v>348</v>
      </c>
      <c r="E3" s="12" t="s">
        <v>350</v>
      </c>
      <c r="F3" s="13"/>
      <c r="G3" s="12"/>
      <c r="H3" s="12"/>
      <c r="I3" s="12"/>
      <c r="J3" s="12"/>
      <c r="K3" s="12"/>
      <c r="L3" s="12"/>
      <c r="M3" s="12"/>
    </row>
    <row r="4" spans="1:13" s="31" customFormat="1">
      <c r="A4" s="29" t="s">
        <v>53</v>
      </c>
      <c r="B4" s="30" t="s">
        <v>97</v>
      </c>
      <c r="C4" s="30" t="s">
        <v>356</v>
      </c>
      <c r="D4" s="30" t="s">
        <v>98</v>
      </c>
      <c r="E4" s="30" t="s">
        <v>99</v>
      </c>
      <c r="F4" s="30" t="s">
        <v>357</v>
      </c>
      <c r="G4" s="30" t="s">
        <v>100</v>
      </c>
      <c r="H4" s="30" t="s">
        <v>101</v>
      </c>
      <c r="I4" s="30" t="s">
        <v>102</v>
      </c>
      <c r="J4" s="30" t="s">
        <v>103</v>
      </c>
      <c r="K4" s="30" t="s">
        <v>104</v>
      </c>
      <c r="L4" s="30" t="s">
        <v>105</v>
      </c>
      <c r="M4" s="30" t="s">
        <v>106</v>
      </c>
    </row>
    <row r="5" spans="1:13" s="28" customFormat="1">
      <c r="A5" s="26" t="s">
        <v>73</v>
      </c>
      <c r="B5" s="32" t="s">
        <v>78</v>
      </c>
      <c r="C5" s="32" t="s">
        <v>79</v>
      </c>
      <c r="D5" s="32" t="s">
        <v>80</v>
      </c>
      <c r="E5" s="32" t="s">
        <v>81</v>
      </c>
      <c r="F5" s="27"/>
      <c r="G5" s="27"/>
      <c r="H5" s="27"/>
      <c r="I5" s="27"/>
      <c r="J5" s="27"/>
      <c r="K5" s="27"/>
      <c r="L5" s="27"/>
      <c r="M5" s="27"/>
    </row>
    <row r="6" spans="1:13" s="28" customFormat="1">
      <c r="A6" s="26" t="s">
        <v>75</v>
      </c>
      <c r="B6" s="32" t="s">
        <v>82</v>
      </c>
      <c r="C6" s="32" t="s">
        <v>83</v>
      </c>
      <c r="D6" s="32" t="s">
        <v>84</v>
      </c>
      <c r="E6" s="32" t="s">
        <v>85</v>
      </c>
      <c r="F6" s="27"/>
      <c r="G6" s="27"/>
      <c r="H6" s="27"/>
      <c r="I6" s="27"/>
      <c r="J6" s="27"/>
      <c r="K6" s="27"/>
      <c r="L6" s="27"/>
      <c r="M6" s="27"/>
    </row>
    <row r="7" spans="1:13" s="28" customFormat="1">
      <c r="A7" s="26" t="s">
        <v>77</v>
      </c>
      <c r="B7" s="32" t="s">
        <v>86</v>
      </c>
      <c r="C7" s="32" t="s">
        <v>87</v>
      </c>
      <c r="D7" s="32" t="s">
        <v>88</v>
      </c>
      <c r="E7" s="32" t="s">
        <v>89</v>
      </c>
      <c r="F7" s="27"/>
      <c r="G7" s="27"/>
      <c r="H7" s="27"/>
      <c r="I7" s="27"/>
      <c r="J7" s="27"/>
      <c r="K7" s="27"/>
      <c r="L7" s="27"/>
      <c r="M7" s="27"/>
    </row>
    <row r="8" spans="1:13" s="35" customFormat="1">
      <c r="A8" s="33" t="s">
        <v>54</v>
      </c>
      <c r="B8" s="34" t="s">
        <v>107</v>
      </c>
      <c r="C8" s="34" t="s">
        <v>108</v>
      </c>
      <c r="D8" s="34" t="s">
        <v>109</v>
      </c>
      <c r="E8" s="34" t="s">
        <v>110</v>
      </c>
      <c r="F8" s="34"/>
      <c r="G8" s="34"/>
      <c r="H8" s="34"/>
      <c r="I8" s="34"/>
      <c r="J8" s="34"/>
      <c r="K8" s="34"/>
      <c r="L8" s="34"/>
      <c r="M8" s="34"/>
    </row>
    <row r="9" spans="1:13" s="38" customFormat="1">
      <c r="A9" s="36" t="s">
        <v>92</v>
      </c>
      <c r="B9" s="37" t="s">
        <v>111</v>
      </c>
      <c r="C9" s="37" t="s">
        <v>112</v>
      </c>
      <c r="D9" s="37" t="s">
        <v>113</v>
      </c>
      <c r="E9" s="37" t="s">
        <v>114</v>
      </c>
      <c r="F9" s="37"/>
      <c r="G9" s="37"/>
      <c r="H9" s="37"/>
      <c r="I9" s="37"/>
      <c r="J9" s="37"/>
      <c r="K9" s="37"/>
      <c r="L9" s="37"/>
      <c r="M9" s="37"/>
    </row>
    <row r="10" spans="1:13" s="38" customFormat="1">
      <c r="A10" s="36" t="s">
        <v>94</v>
      </c>
      <c r="B10" s="37" t="s">
        <v>115</v>
      </c>
      <c r="C10" s="37" t="s">
        <v>116</v>
      </c>
      <c r="D10" s="37" t="s">
        <v>117</v>
      </c>
      <c r="E10" s="37" t="s">
        <v>118</v>
      </c>
      <c r="F10" s="37"/>
      <c r="G10" s="37"/>
      <c r="H10" s="37"/>
      <c r="I10" s="37"/>
      <c r="J10" s="37"/>
      <c r="K10" s="37"/>
      <c r="L10" s="37"/>
      <c r="M10" s="37"/>
    </row>
    <row r="11" spans="1:13" s="38" customFormat="1">
      <c r="A11" s="36" t="s">
        <v>96</v>
      </c>
      <c r="B11" s="37" t="s">
        <v>119</v>
      </c>
      <c r="C11" s="37" t="s">
        <v>120</v>
      </c>
      <c r="D11" s="37" t="s">
        <v>121</v>
      </c>
      <c r="E11" s="37" t="s">
        <v>122</v>
      </c>
      <c r="F11" s="37"/>
      <c r="G11" s="37"/>
      <c r="H11" s="37"/>
      <c r="I11" s="37"/>
      <c r="J11" s="37"/>
      <c r="K11" s="37"/>
      <c r="L11" s="37"/>
      <c r="M11" s="37"/>
    </row>
    <row r="12" spans="1:13" s="44" customFormat="1">
      <c r="A12" s="42" t="s">
        <v>55</v>
      </c>
      <c r="B12" s="43" t="s">
        <v>123</v>
      </c>
      <c r="C12" s="43" t="s">
        <v>352</v>
      </c>
      <c r="D12" s="43" t="s">
        <v>354</v>
      </c>
      <c r="E12" s="43" t="s">
        <v>355</v>
      </c>
      <c r="F12" s="43" t="s">
        <v>124</v>
      </c>
      <c r="G12" s="43" t="s">
        <v>125</v>
      </c>
      <c r="H12" s="43" t="s">
        <v>126</v>
      </c>
      <c r="I12" s="43" t="s">
        <v>127</v>
      </c>
      <c r="J12" s="43" t="s">
        <v>128</v>
      </c>
      <c r="K12" s="43" t="s">
        <v>129</v>
      </c>
      <c r="L12" s="43"/>
      <c r="M12" s="43"/>
    </row>
    <row r="13" spans="1:13" s="41" customFormat="1">
      <c r="A13" s="39" t="s">
        <v>131</v>
      </c>
      <c r="B13" s="40" t="s">
        <v>136</v>
      </c>
      <c r="C13" s="40"/>
      <c r="D13" s="40"/>
      <c r="E13" s="40"/>
      <c r="F13" s="40"/>
      <c r="G13" s="40"/>
      <c r="H13" s="40"/>
      <c r="I13" s="40"/>
      <c r="J13" s="40"/>
      <c r="K13" s="40"/>
      <c r="L13" s="40"/>
      <c r="M13" s="40"/>
    </row>
    <row r="14" spans="1:13" s="41" customFormat="1">
      <c r="A14" s="39" t="s">
        <v>133</v>
      </c>
      <c r="B14" s="40" t="s">
        <v>137</v>
      </c>
      <c r="C14" s="40"/>
      <c r="D14" s="40"/>
      <c r="E14" s="40"/>
      <c r="F14" s="40"/>
      <c r="G14" s="40"/>
      <c r="H14" s="40"/>
      <c r="I14" s="40"/>
      <c r="J14" s="40"/>
      <c r="K14" s="40"/>
      <c r="L14" s="40"/>
      <c r="M14" s="40"/>
    </row>
    <row r="15" spans="1:13" s="41" customFormat="1">
      <c r="A15" s="39" t="s">
        <v>135</v>
      </c>
      <c r="B15" s="40" t="s">
        <v>138</v>
      </c>
      <c r="C15" s="40"/>
      <c r="D15" s="40"/>
      <c r="E15" s="40"/>
      <c r="F15" s="40"/>
      <c r="G15" s="40"/>
      <c r="H15" s="40"/>
      <c r="I15" s="40"/>
      <c r="J15" s="40"/>
      <c r="K15" s="40"/>
      <c r="L15" s="40"/>
      <c r="M15" s="40"/>
    </row>
    <row r="16" spans="1:13" s="47" customFormat="1">
      <c r="A16" s="45" t="s">
        <v>56</v>
      </c>
      <c r="B16" s="46" t="s">
        <v>139</v>
      </c>
      <c r="C16" s="46" t="s">
        <v>140</v>
      </c>
      <c r="D16" s="46" t="s">
        <v>141</v>
      </c>
      <c r="E16" s="46" t="s">
        <v>142</v>
      </c>
      <c r="F16" s="46" t="s">
        <v>143</v>
      </c>
      <c r="G16" s="46" t="s">
        <v>144</v>
      </c>
      <c r="H16" s="46" t="s">
        <v>145</v>
      </c>
      <c r="I16" s="46" t="s">
        <v>146</v>
      </c>
      <c r="J16" s="46" t="s">
        <v>147</v>
      </c>
      <c r="K16" s="46" t="s">
        <v>148</v>
      </c>
      <c r="L16" s="46" t="s">
        <v>149</v>
      </c>
      <c r="M16" s="46" t="s">
        <v>150</v>
      </c>
    </row>
    <row r="17" spans="1:13" s="25" customFormat="1">
      <c r="A17" s="23" t="s">
        <v>155</v>
      </c>
      <c r="B17" s="71" t="s">
        <v>151</v>
      </c>
      <c r="C17" s="24"/>
      <c r="D17" s="24"/>
      <c r="E17" s="24"/>
      <c r="F17" s="24"/>
      <c r="G17" s="24"/>
      <c r="H17" s="24"/>
      <c r="I17" s="24"/>
      <c r="J17" s="24"/>
      <c r="K17" s="24"/>
      <c r="L17" s="24"/>
      <c r="M17" s="24"/>
    </row>
    <row r="18" spans="1:13" s="25" customFormat="1">
      <c r="A18" s="23" t="s">
        <v>157</v>
      </c>
      <c r="B18" s="24" t="s">
        <v>152</v>
      </c>
      <c r="C18" s="24"/>
      <c r="D18" s="24"/>
      <c r="E18" s="24"/>
      <c r="F18" s="24"/>
      <c r="G18" s="24"/>
      <c r="H18" s="24"/>
      <c r="I18" s="24"/>
      <c r="J18" s="24"/>
      <c r="K18" s="24"/>
      <c r="L18" s="24"/>
      <c r="M18" s="24"/>
    </row>
    <row r="19" spans="1:13" s="25" customFormat="1">
      <c r="A19" s="23" t="s">
        <v>159</v>
      </c>
      <c r="B19" s="24" t="s">
        <v>153</v>
      </c>
      <c r="C19" s="24"/>
      <c r="D19" s="24"/>
      <c r="E19" s="24"/>
      <c r="F19" s="24"/>
      <c r="G19" s="24"/>
      <c r="H19" s="24"/>
      <c r="I19" s="24"/>
      <c r="J19" s="24"/>
      <c r="K19" s="24"/>
      <c r="L19" s="24"/>
      <c r="M19" s="24"/>
    </row>
    <row r="20" spans="1:13">
      <c r="A20" s="52" t="s">
        <v>370</v>
      </c>
      <c r="B20" s="12" t="s">
        <v>160</v>
      </c>
      <c r="C20" s="12" t="s">
        <v>161</v>
      </c>
      <c r="D20" s="12" t="s">
        <v>162</v>
      </c>
      <c r="E20" s="12" t="s">
        <v>163</v>
      </c>
      <c r="F20" s="13"/>
      <c r="G20" s="12"/>
      <c r="H20" s="12"/>
      <c r="I20" s="12"/>
      <c r="J20" s="12"/>
      <c r="K20" s="12"/>
      <c r="L20" s="12"/>
      <c r="M20" s="12"/>
    </row>
    <row r="21" spans="1:13">
      <c r="A21" s="52" t="s">
        <v>368</v>
      </c>
      <c r="B21" s="12" t="s">
        <v>164</v>
      </c>
      <c r="C21" s="12" t="s">
        <v>165</v>
      </c>
      <c r="D21" s="12"/>
      <c r="E21" s="12"/>
      <c r="F21" s="12"/>
      <c r="G21" s="12"/>
      <c r="H21" s="12"/>
      <c r="I21" s="12"/>
      <c r="J21" s="12"/>
      <c r="K21" s="12"/>
      <c r="L21" s="12"/>
      <c r="M21" s="12"/>
    </row>
    <row r="22" spans="1:13">
      <c r="A22" s="51" t="s">
        <v>361</v>
      </c>
      <c r="B22" s="12" t="s">
        <v>168</v>
      </c>
      <c r="C22" s="12" t="s">
        <v>169</v>
      </c>
      <c r="D22" s="12"/>
      <c r="E22" s="12"/>
      <c r="F22" s="12"/>
      <c r="G22" s="12"/>
      <c r="H22" s="12"/>
      <c r="I22" s="12"/>
      <c r="J22" s="12"/>
      <c r="K22" s="12"/>
      <c r="L22" s="12"/>
      <c r="M22" s="12"/>
    </row>
    <row r="23" spans="1:13">
      <c r="A23" s="51" t="s">
        <v>362</v>
      </c>
      <c r="B23" s="12" t="s">
        <v>166</v>
      </c>
      <c r="C23" s="12" t="s">
        <v>167</v>
      </c>
      <c r="D23" s="12"/>
      <c r="E23" s="12"/>
      <c r="F23" s="12"/>
      <c r="G23" s="12"/>
      <c r="H23" s="12"/>
      <c r="I23" s="12"/>
      <c r="J23" s="12"/>
      <c r="K23" s="12"/>
      <c r="L23" s="12"/>
      <c r="M23" s="12"/>
    </row>
    <row r="24" spans="1:13">
      <c r="A24" s="51" t="s">
        <v>363</v>
      </c>
      <c r="B24" s="12" t="s">
        <v>170</v>
      </c>
      <c r="C24" s="12" t="s">
        <v>171</v>
      </c>
      <c r="D24" s="12"/>
      <c r="E24" s="12"/>
      <c r="F24" s="12"/>
      <c r="G24" s="12"/>
      <c r="H24" s="12"/>
      <c r="I24" s="12"/>
      <c r="J24" s="12"/>
      <c r="K24" s="12"/>
      <c r="L24" s="12"/>
      <c r="M24" s="12"/>
    </row>
    <row r="25" spans="1:13" s="60" customFormat="1">
      <c r="A25" s="72" t="s">
        <v>446</v>
      </c>
      <c r="B25" s="58" t="s">
        <v>395</v>
      </c>
      <c r="C25" s="58" t="s">
        <v>397</v>
      </c>
      <c r="D25" s="58" t="s">
        <v>399</v>
      </c>
      <c r="E25" s="59"/>
      <c r="F25" s="59"/>
      <c r="G25" s="59"/>
      <c r="H25" s="59"/>
      <c r="I25" s="59"/>
      <c r="J25" s="59"/>
      <c r="K25" s="59"/>
      <c r="L25" s="59"/>
      <c r="M25" s="59"/>
    </row>
    <row r="26" spans="1:13" s="35" customFormat="1">
      <c r="A26" s="73" t="s">
        <v>447</v>
      </c>
      <c r="B26" s="61" t="s">
        <v>401</v>
      </c>
      <c r="C26" s="61" t="s">
        <v>403</v>
      </c>
      <c r="D26" s="61" t="s">
        <v>405</v>
      </c>
      <c r="E26" s="34"/>
      <c r="F26" s="34"/>
      <c r="G26" s="34"/>
      <c r="H26" s="34"/>
      <c r="I26" s="34"/>
      <c r="J26" s="34"/>
      <c r="K26" s="34"/>
      <c r="L26" s="34"/>
      <c r="M26" s="34"/>
    </row>
    <row r="27" spans="1:13" s="44" customFormat="1">
      <c r="A27" s="74" t="s">
        <v>448</v>
      </c>
      <c r="B27" s="62" t="s">
        <v>407</v>
      </c>
      <c r="C27" s="62" t="s">
        <v>409</v>
      </c>
      <c r="D27" s="62" t="s">
        <v>411</v>
      </c>
      <c r="E27" s="62" t="s">
        <v>413</v>
      </c>
      <c r="F27" s="43"/>
      <c r="G27" s="43"/>
      <c r="H27" s="43"/>
      <c r="I27" s="43"/>
      <c r="J27" s="43"/>
      <c r="K27" s="43"/>
      <c r="L27" s="43"/>
      <c r="M27" s="43"/>
    </row>
    <row r="28" spans="1:13" s="68" customFormat="1">
      <c r="A28" s="75" t="s">
        <v>445</v>
      </c>
      <c r="B28" s="66" t="s">
        <v>415</v>
      </c>
      <c r="C28" s="66" t="s">
        <v>417</v>
      </c>
      <c r="D28" s="66" t="s">
        <v>419</v>
      </c>
      <c r="E28" s="66" t="s">
        <v>421</v>
      </c>
      <c r="F28" s="66" t="s">
        <v>423</v>
      </c>
      <c r="G28" s="66" t="s">
        <v>425</v>
      </c>
      <c r="H28" s="66" t="s">
        <v>427</v>
      </c>
      <c r="I28" s="66" t="s">
        <v>429</v>
      </c>
      <c r="J28" s="66" t="s">
        <v>431</v>
      </c>
      <c r="K28" s="67"/>
      <c r="L28" s="67"/>
      <c r="M28" s="67"/>
    </row>
    <row r="29" spans="1:13" s="65" customFormat="1">
      <c r="A29" s="70" t="s">
        <v>449</v>
      </c>
      <c r="B29" s="63" t="s">
        <v>433</v>
      </c>
      <c r="C29" s="63" t="s">
        <v>435</v>
      </c>
      <c r="D29" s="63" t="s">
        <v>437</v>
      </c>
      <c r="E29" s="63" t="s">
        <v>439</v>
      </c>
      <c r="F29" s="63" t="s">
        <v>441</v>
      </c>
      <c r="G29" s="63" t="s">
        <v>443</v>
      </c>
      <c r="H29" s="64"/>
      <c r="I29" s="64"/>
      <c r="J29" s="64"/>
      <c r="K29" s="64"/>
      <c r="L29" s="64"/>
      <c r="M29" s="64"/>
    </row>
    <row r="30" spans="1:13" s="69" customFormat="1"/>
    <row r="31" spans="1:13" s="69" customFormat="1"/>
  </sheetData>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5"/>
  <sheetViews>
    <sheetView topLeftCell="A89" workbookViewId="0">
      <selection activeCell="B109" sqref="B109"/>
    </sheetView>
  </sheetViews>
  <sheetFormatPr defaultColWidth="8.85546875" defaultRowHeight="12.75"/>
  <cols>
    <col min="1" max="1" width="39.85546875" customWidth="1"/>
  </cols>
  <sheetData>
    <row r="1" spans="1:5">
      <c r="A1" s="48" t="s">
        <v>173</v>
      </c>
      <c r="B1" s="48" t="s">
        <v>172</v>
      </c>
      <c r="C1" s="48" t="s">
        <v>174</v>
      </c>
      <c r="D1" s="48" t="s">
        <v>175</v>
      </c>
    </row>
    <row r="2" spans="1:5">
      <c r="A2" s="49" t="s">
        <v>177</v>
      </c>
      <c r="B2" s="49" t="s">
        <v>176</v>
      </c>
      <c r="C2" s="49" t="s">
        <v>178</v>
      </c>
      <c r="D2" s="49" t="s">
        <v>176</v>
      </c>
      <c r="E2">
        <f>COUNTIF(DP!$B$2:$M$29,DP小区分!A2)</f>
        <v>1</v>
      </c>
    </row>
    <row r="3" spans="1:5">
      <c r="A3" s="49" t="s">
        <v>180</v>
      </c>
      <c r="B3" s="49" t="s">
        <v>179</v>
      </c>
      <c r="C3" s="49" t="s">
        <v>178</v>
      </c>
      <c r="D3" s="49" t="s">
        <v>179</v>
      </c>
      <c r="E3">
        <f>COUNTIF(DP!$B$2:$M$29,DP小区分!A3)</f>
        <v>1</v>
      </c>
    </row>
    <row r="4" spans="1:5">
      <c r="A4" s="49" t="s">
        <v>182</v>
      </c>
      <c r="B4" s="49" t="s">
        <v>181</v>
      </c>
      <c r="C4" s="49" t="s">
        <v>178</v>
      </c>
      <c r="D4" s="49" t="s">
        <v>181</v>
      </c>
      <c r="E4">
        <f>COUNTIF(DP!$B$2:$M$29,DP小区分!A4)</f>
        <v>1</v>
      </c>
    </row>
    <row r="5" spans="1:5">
      <c r="A5" s="49" t="s">
        <v>184</v>
      </c>
      <c r="B5" s="49" t="s">
        <v>183</v>
      </c>
      <c r="C5" s="49" t="s">
        <v>178</v>
      </c>
      <c r="D5" s="49" t="s">
        <v>183</v>
      </c>
      <c r="E5">
        <f>COUNTIF(DP!$B$2:$M$29,DP小区分!A5)</f>
        <v>1</v>
      </c>
    </row>
    <row r="6" spans="1:5">
      <c r="A6" s="49" t="s">
        <v>186</v>
      </c>
      <c r="B6" s="49" t="s">
        <v>185</v>
      </c>
      <c r="C6" s="49" t="s">
        <v>178</v>
      </c>
      <c r="D6" s="49" t="s">
        <v>185</v>
      </c>
      <c r="E6">
        <f>COUNTIF(DP!$B$2:$M$29,DP小区分!A6)</f>
        <v>1</v>
      </c>
    </row>
    <row r="7" spans="1:5">
      <c r="A7" s="49" t="s">
        <v>188</v>
      </c>
      <c r="B7" s="49" t="s">
        <v>187</v>
      </c>
      <c r="C7" s="49" t="s">
        <v>189</v>
      </c>
      <c r="D7" s="49" t="s">
        <v>187</v>
      </c>
      <c r="E7">
        <f>COUNTIF(DP!$B$2:$M$29,DP小区分!A7)</f>
        <v>1</v>
      </c>
    </row>
    <row r="8" spans="1:5">
      <c r="A8" s="49" t="s">
        <v>191</v>
      </c>
      <c r="B8" s="49" t="s">
        <v>190</v>
      </c>
      <c r="C8" s="49" t="s">
        <v>189</v>
      </c>
      <c r="D8" s="49" t="s">
        <v>190</v>
      </c>
      <c r="E8">
        <f>COUNTIF(DP!$B$2:$M$29,DP小区分!A8)</f>
        <v>1</v>
      </c>
    </row>
    <row r="9" spans="1:5">
      <c r="A9" s="49" t="s">
        <v>193</v>
      </c>
      <c r="B9" s="49" t="s">
        <v>192</v>
      </c>
      <c r="C9" s="49" t="s">
        <v>189</v>
      </c>
      <c r="D9" s="49" t="s">
        <v>192</v>
      </c>
      <c r="E9">
        <f>COUNTIF(DP!$B$2:$M$29,DP小区分!A9)</f>
        <v>1</v>
      </c>
    </row>
    <row r="10" spans="1:5">
      <c r="A10" s="49" t="s">
        <v>195</v>
      </c>
      <c r="B10" s="49" t="s">
        <v>194</v>
      </c>
      <c r="C10" s="49" t="s">
        <v>189</v>
      </c>
      <c r="D10" s="49" t="s">
        <v>194</v>
      </c>
      <c r="E10">
        <f>COUNTIF(DP!$B$2:$M$29,DP小区分!A10)</f>
        <v>1</v>
      </c>
    </row>
    <row r="11" spans="1:5">
      <c r="A11" s="49" t="s">
        <v>197</v>
      </c>
      <c r="B11" s="49" t="s">
        <v>196</v>
      </c>
      <c r="C11" s="49" t="s">
        <v>198</v>
      </c>
      <c r="D11" s="49" t="s">
        <v>196</v>
      </c>
      <c r="E11">
        <f>COUNTIF(DP!$B$2:$M$29,DP小区分!A11)</f>
        <v>1</v>
      </c>
    </row>
    <row r="12" spans="1:5">
      <c r="A12" s="49" t="s">
        <v>200</v>
      </c>
      <c r="B12" s="49" t="s">
        <v>199</v>
      </c>
      <c r="C12" s="49" t="s">
        <v>198</v>
      </c>
      <c r="D12" s="49" t="s">
        <v>199</v>
      </c>
      <c r="E12">
        <f>COUNTIF(DP!$B$2:$M$29,DP小区分!A12)</f>
        <v>1</v>
      </c>
    </row>
    <row r="13" spans="1:5">
      <c r="A13" s="49" t="s">
        <v>202</v>
      </c>
      <c r="B13" s="49" t="s">
        <v>201</v>
      </c>
      <c r="C13" s="49" t="s">
        <v>198</v>
      </c>
      <c r="D13" s="49" t="s">
        <v>201</v>
      </c>
      <c r="E13">
        <f>COUNTIF(DP!$B$2:$M$29,DP小区分!A13)</f>
        <v>1</v>
      </c>
    </row>
    <row r="14" spans="1:5">
      <c r="A14" s="49" t="s">
        <v>204</v>
      </c>
      <c r="B14" s="49" t="s">
        <v>203</v>
      </c>
      <c r="C14" s="49" t="s">
        <v>198</v>
      </c>
      <c r="D14" s="49" t="s">
        <v>203</v>
      </c>
      <c r="E14">
        <f>COUNTIF(DP!$B$2:$M$29,DP小区分!A14)</f>
        <v>1</v>
      </c>
    </row>
    <row r="15" spans="1:5">
      <c r="A15" s="49" t="s">
        <v>206</v>
      </c>
      <c r="B15" s="49" t="s">
        <v>205</v>
      </c>
      <c r="C15" s="49" t="s">
        <v>198</v>
      </c>
      <c r="D15" s="49" t="s">
        <v>205</v>
      </c>
      <c r="E15">
        <f>COUNTIF(DP!$B$2:$M$29,DP小区分!A15)</f>
        <v>1</v>
      </c>
    </row>
    <row r="16" spans="1:5">
      <c r="A16" s="49" t="s">
        <v>208</v>
      </c>
      <c r="B16" s="49" t="s">
        <v>207</v>
      </c>
      <c r="C16" s="49" t="s">
        <v>198</v>
      </c>
      <c r="D16" s="49" t="s">
        <v>207</v>
      </c>
      <c r="E16">
        <f>COUNTIF(DP!$B$2:$M$29,DP小区分!A16)</f>
        <v>1</v>
      </c>
    </row>
    <row r="17" spans="1:5">
      <c r="A17" s="49" t="s">
        <v>210</v>
      </c>
      <c r="B17" s="49" t="s">
        <v>209</v>
      </c>
      <c r="C17" s="49" t="s">
        <v>198</v>
      </c>
      <c r="D17" s="49" t="s">
        <v>209</v>
      </c>
      <c r="E17">
        <f>COUNTIF(DP!$B$2:$M$29,DP小区分!A17)</f>
        <v>1</v>
      </c>
    </row>
    <row r="18" spans="1:5">
      <c r="A18" s="49" t="s">
        <v>212</v>
      </c>
      <c r="B18" s="49" t="s">
        <v>211</v>
      </c>
      <c r="C18" s="49" t="s">
        <v>198</v>
      </c>
      <c r="D18" s="49" t="s">
        <v>211</v>
      </c>
      <c r="E18">
        <f>COUNTIF(DP!$B$2:$M$29,DP小区分!A18)</f>
        <v>1</v>
      </c>
    </row>
    <row r="19" spans="1:5">
      <c r="A19" s="49" t="s">
        <v>214</v>
      </c>
      <c r="B19" s="49" t="s">
        <v>213</v>
      </c>
      <c r="C19" s="49" t="s">
        <v>198</v>
      </c>
      <c r="D19" s="49" t="s">
        <v>213</v>
      </c>
      <c r="E19">
        <f>COUNTIF(DP!$B$2:$M$29,DP小区分!A19)</f>
        <v>1</v>
      </c>
    </row>
    <row r="20" spans="1:5">
      <c r="A20" s="49" t="s">
        <v>216</v>
      </c>
      <c r="B20" s="49" t="s">
        <v>215</v>
      </c>
      <c r="C20" s="49" t="s">
        <v>198</v>
      </c>
      <c r="D20" s="49" t="s">
        <v>217</v>
      </c>
      <c r="E20">
        <f>COUNTIF(DP!$B$2:$M$29,DP小区分!A20)</f>
        <v>1</v>
      </c>
    </row>
    <row r="21" spans="1:5">
      <c r="A21" s="49" t="s">
        <v>219</v>
      </c>
      <c r="B21" s="49" t="s">
        <v>218</v>
      </c>
      <c r="C21" s="49" t="s">
        <v>198</v>
      </c>
      <c r="D21" s="49" t="s">
        <v>220</v>
      </c>
      <c r="E21">
        <f>COUNTIF(DP!$B$2:$M$29,DP小区分!A21)</f>
        <v>1</v>
      </c>
    </row>
    <row r="22" spans="1:5">
      <c r="A22" s="49" t="s">
        <v>222</v>
      </c>
      <c r="B22" s="49" t="s">
        <v>221</v>
      </c>
      <c r="C22" s="49" t="s">
        <v>198</v>
      </c>
      <c r="D22" s="49" t="s">
        <v>223</v>
      </c>
      <c r="E22">
        <f>COUNTIF(DP!$B$2:$M$29,DP小区分!A22)</f>
        <v>1</v>
      </c>
    </row>
    <row r="23" spans="1:5">
      <c r="A23" s="49" t="s">
        <v>224</v>
      </c>
      <c r="B23" s="49" t="s">
        <v>372</v>
      </c>
      <c r="C23" s="49" t="s">
        <v>372</v>
      </c>
      <c r="D23" s="49" t="s">
        <v>220</v>
      </c>
      <c r="E23">
        <f>COUNTIF(DP!$B$2:$M$29,DP小区分!A23)</f>
        <v>1</v>
      </c>
    </row>
    <row r="24" spans="1:5">
      <c r="A24" s="49" t="s">
        <v>79</v>
      </c>
      <c r="B24" s="49" t="s">
        <v>223</v>
      </c>
      <c r="C24" s="49" t="s">
        <v>225</v>
      </c>
      <c r="D24" s="49" t="s">
        <v>223</v>
      </c>
      <c r="E24">
        <f>COUNTIF(DP!$B$2:$M$29,DP小区分!A24)</f>
        <v>1</v>
      </c>
    </row>
    <row r="25" spans="1:5">
      <c r="A25" s="49" t="s">
        <v>80</v>
      </c>
      <c r="B25" s="49" t="s">
        <v>226</v>
      </c>
      <c r="C25" s="49" t="s">
        <v>225</v>
      </c>
      <c r="D25" s="49" t="s">
        <v>226</v>
      </c>
      <c r="E25">
        <f>COUNTIF(DP!$B$2:$M$29,DP小区分!A25)</f>
        <v>1</v>
      </c>
    </row>
    <row r="26" spans="1:5">
      <c r="A26" s="49" t="s">
        <v>81</v>
      </c>
      <c r="B26" s="49" t="s">
        <v>227</v>
      </c>
      <c r="C26" s="49" t="s">
        <v>225</v>
      </c>
      <c r="D26" s="49" t="s">
        <v>227</v>
      </c>
      <c r="E26">
        <f>COUNTIF(DP!$B$2:$M$29,DP小区分!A26)</f>
        <v>1</v>
      </c>
    </row>
    <row r="27" spans="1:5">
      <c r="A27" s="49" t="s">
        <v>229</v>
      </c>
      <c r="B27" s="49" t="s">
        <v>228</v>
      </c>
      <c r="C27" s="49" t="s">
        <v>230</v>
      </c>
      <c r="D27" s="49" t="s">
        <v>228</v>
      </c>
      <c r="E27">
        <f>COUNTIF(DP!$B$2:$M$29,DP小区分!A27)</f>
        <v>1</v>
      </c>
    </row>
    <row r="28" spans="1:5">
      <c r="A28" s="49" t="s">
        <v>232</v>
      </c>
      <c r="B28" s="49" t="s">
        <v>231</v>
      </c>
      <c r="C28" s="49" t="s">
        <v>230</v>
      </c>
      <c r="D28" s="49" t="s">
        <v>231</v>
      </c>
      <c r="E28">
        <f>COUNTIF(DP!$B$2:$M$29,DP小区分!A28)</f>
        <v>1</v>
      </c>
    </row>
    <row r="29" spans="1:5">
      <c r="A29" s="49" t="s">
        <v>234</v>
      </c>
      <c r="B29" s="49" t="s">
        <v>233</v>
      </c>
      <c r="C29" s="49" t="s">
        <v>230</v>
      </c>
      <c r="D29" s="49" t="s">
        <v>233</v>
      </c>
      <c r="E29">
        <f>COUNTIF(DP!$B$2:$M$29,DP小区分!A29)</f>
        <v>1</v>
      </c>
    </row>
    <row r="30" spans="1:5">
      <c r="A30" s="49" t="s">
        <v>85</v>
      </c>
      <c r="B30" s="49" t="s">
        <v>235</v>
      </c>
      <c r="C30" s="49" t="s">
        <v>230</v>
      </c>
      <c r="D30" s="49" t="s">
        <v>235</v>
      </c>
      <c r="E30">
        <f>COUNTIF(DP!$B$2:$M$29,DP小区分!A30)</f>
        <v>1</v>
      </c>
    </row>
    <row r="31" spans="1:5">
      <c r="A31" s="49" t="s">
        <v>237</v>
      </c>
      <c r="B31" s="49" t="s">
        <v>236</v>
      </c>
      <c r="C31" s="49" t="s">
        <v>238</v>
      </c>
      <c r="D31" s="49" t="s">
        <v>236</v>
      </c>
      <c r="E31">
        <f>COUNTIF(DP!$B$2:$M$29,DP小区分!A31)</f>
        <v>1</v>
      </c>
    </row>
    <row r="32" spans="1:5">
      <c r="A32" s="49" t="s">
        <v>87</v>
      </c>
      <c r="B32" s="49" t="s">
        <v>239</v>
      </c>
      <c r="C32" s="49" t="s">
        <v>238</v>
      </c>
      <c r="D32" s="49" t="s">
        <v>239</v>
      </c>
      <c r="E32">
        <f>COUNTIF(DP!$B$2:$M$29,DP小区分!A32)</f>
        <v>1</v>
      </c>
    </row>
    <row r="33" spans="1:5">
      <c r="A33" s="49" t="s">
        <v>88</v>
      </c>
      <c r="B33" s="49" t="s">
        <v>240</v>
      </c>
      <c r="C33" s="49" t="s">
        <v>238</v>
      </c>
      <c r="D33" s="49" t="s">
        <v>240</v>
      </c>
      <c r="E33">
        <f>COUNTIF(DP!$B$2:$M$29,DP小区分!A33)</f>
        <v>1</v>
      </c>
    </row>
    <row r="34" spans="1:5">
      <c r="A34" s="49" t="s">
        <v>89</v>
      </c>
      <c r="B34" s="49" t="s">
        <v>241</v>
      </c>
      <c r="C34" s="49" t="s">
        <v>238</v>
      </c>
      <c r="D34" s="49" t="s">
        <v>241</v>
      </c>
      <c r="E34">
        <f>COUNTIF(DP!$B$2:$M$29,DP小区分!A34)</f>
        <v>1</v>
      </c>
    </row>
    <row r="35" spans="1:5">
      <c r="A35" s="49" t="s">
        <v>243</v>
      </c>
      <c r="B35" s="49" t="s">
        <v>242</v>
      </c>
      <c r="C35" s="49" t="s">
        <v>244</v>
      </c>
      <c r="D35" s="49" t="s">
        <v>242</v>
      </c>
      <c r="E35">
        <f>COUNTIF(DP!$B$2:$M$29,DP小区分!A35)</f>
        <v>1</v>
      </c>
    </row>
    <row r="36" spans="1:5">
      <c r="A36" s="49" t="s">
        <v>108</v>
      </c>
      <c r="B36" s="49" t="s">
        <v>245</v>
      </c>
      <c r="C36" s="49" t="s">
        <v>244</v>
      </c>
      <c r="D36" s="49" t="s">
        <v>245</v>
      </c>
      <c r="E36">
        <f>COUNTIF(DP!$B$2:$M$29,DP小区分!A36)</f>
        <v>1</v>
      </c>
    </row>
    <row r="37" spans="1:5">
      <c r="A37" s="49" t="s">
        <v>109</v>
      </c>
      <c r="B37" s="49" t="s">
        <v>246</v>
      </c>
      <c r="C37" s="49" t="s">
        <v>244</v>
      </c>
      <c r="D37" s="49" t="s">
        <v>246</v>
      </c>
      <c r="E37">
        <f>COUNTIF(DP!$B$2:$M$29,DP小区分!A37)</f>
        <v>1</v>
      </c>
    </row>
    <row r="38" spans="1:5">
      <c r="A38" s="49" t="s">
        <v>110</v>
      </c>
      <c r="B38" s="49" t="s">
        <v>247</v>
      </c>
      <c r="C38" s="49" t="s">
        <v>244</v>
      </c>
      <c r="D38" s="49" t="s">
        <v>247</v>
      </c>
      <c r="E38">
        <f>COUNTIF(DP!$B$2:$M$29,DP小区分!A38)</f>
        <v>1</v>
      </c>
    </row>
    <row r="39" spans="1:5">
      <c r="A39" s="49" t="s">
        <v>249</v>
      </c>
      <c r="B39" s="49" t="s">
        <v>248</v>
      </c>
      <c r="C39" s="49" t="s">
        <v>250</v>
      </c>
      <c r="D39" s="49" t="s">
        <v>248</v>
      </c>
      <c r="E39">
        <f>COUNTIF(DP!$B$2:$M$29,DP小区分!A39)</f>
        <v>1</v>
      </c>
    </row>
    <row r="40" spans="1:5">
      <c r="A40" s="49" t="s">
        <v>252</v>
      </c>
      <c r="B40" s="49" t="s">
        <v>251</v>
      </c>
      <c r="C40" s="49" t="s">
        <v>250</v>
      </c>
      <c r="D40" s="49" t="s">
        <v>251</v>
      </c>
      <c r="E40">
        <f>COUNTIF(DP!$B$2:$M$29,DP小区分!A40)</f>
        <v>1</v>
      </c>
    </row>
    <row r="41" spans="1:5">
      <c r="A41" s="49" t="s">
        <v>113</v>
      </c>
      <c r="B41" s="49" t="s">
        <v>253</v>
      </c>
      <c r="C41" s="49" t="s">
        <v>250</v>
      </c>
      <c r="D41" s="49" t="s">
        <v>253</v>
      </c>
      <c r="E41">
        <f>COUNTIF(DP!$B$2:$M$29,DP小区分!A41)</f>
        <v>1</v>
      </c>
    </row>
    <row r="42" spans="1:5">
      <c r="A42" s="49" t="s">
        <v>114</v>
      </c>
      <c r="B42" s="49" t="s">
        <v>254</v>
      </c>
      <c r="C42" s="49" t="s">
        <v>250</v>
      </c>
      <c r="D42" s="49" t="s">
        <v>254</v>
      </c>
      <c r="E42">
        <f>COUNTIF(DP!$B$2:$M$29,DP小区分!A42)</f>
        <v>1</v>
      </c>
    </row>
    <row r="43" spans="1:5">
      <c r="A43" s="49" t="s">
        <v>256</v>
      </c>
      <c r="B43" s="49" t="s">
        <v>255</v>
      </c>
      <c r="C43" s="49" t="s">
        <v>257</v>
      </c>
      <c r="D43" s="49" t="s">
        <v>255</v>
      </c>
      <c r="E43">
        <f>COUNTIF(DP!$B$2:$M$29,DP小区分!A43)</f>
        <v>1</v>
      </c>
    </row>
    <row r="44" spans="1:5">
      <c r="A44" s="49" t="s">
        <v>116</v>
      </c>
      <c r="B44" s="49" t="s">
        <v>258</v>
      </c>
      <c r="C44" s="49" t="s">
        <v>257</v>
      </c>
      <c r="D44" s="49" t="s">
        <v>258</v>
      </c>
      <c r="E44">
        <f>COUNTIF(DP!$B$2:$M$29,DP小区分!A44)</f>
        <v>1</v>
      </c>
    </row>
    <row r="45" spans="1:5">
      <c r="A45" s="49" t="s">
        <v>117</v>
      </c>
      <c r="B45" s="49" t="s">
        <v>259</v>
      </c>
      <c r="C45" s="49" t="s">
        <v>257</v>
      </c>
      <c r="D45" s="49" t="s">
        <v>259</v>
      </c>
      <c r="E45">
        <f>COUNTIF(DP!$B$2:$M$29,DP小区分!A45)</f>
        <v>1</v>
      </c>
    </row>
    <row r="46" spans="1:5">
      <c r="A46" s="49" t="s">
        <v>261</v>
      </c>
      <c r="B46" s="49" t="s">
        <v>260</v>
      </c>
      <c r="C46" s="49" t="s">
        <v>257</v>
      </c>
      <c r="D46" s="49" t="s">
        <v>260</v>
      </c>
      <c r="E46">
        <f>COUNTIF(DP!$B$2:$M$29,DP小区分!A46)</f>
        <v>1</v>
      </c>
    </row>
    <row r="47" spans="1:5">
      <c r="A47" s="49" t="s">
        <v>263</v>
      </c>
      <c r="B47" s="49" t="s">
        <v>262</v>
      </c>
      <c r="C47" s="49" t="s">
        <v>264</v>
      </c>
      <c r="D47" s="49" t="s">
        <v>262</v>
      </c>
      <c r="E47">
        <f>COUNTIF(DP!$B$2:$M$29,DP小区分!A47)</f>
        <v>1</v>
      </c>
    </row>
    <row r="48" spans="1:5">
      <c r="A48" s="49" t="s">
        <v>120</v>
      </c>
      <c r="B48" s="49" t="s">
        <v>265</v>
      </c>
      <c r="C48" s="49" t="s">
        <v>264</v>
      </c>
      <c r="D48" s="49" t="s">
        <v>265</v>
      </c>
      <c r="E48">
        <f>COUNTIF(DP!$B$2:$M$29,DP小区分!A48)</f>
        <v>1</v>
      </c>
    </row>
    <row r="49" spans="1:5">
      <c r="A49" s="49" t="s">
        <v>121</v>
      </c>
      <c r="B49" s="49" t="s">
        <v>266</v>
      </c>
      <c r="C49" s="49" t="s">
        <v>264</v>
      </c>
      <c r="D49" s="49" t="s">
        <v>266</v>
      </c>
      <c r="E49">
        <f>COUNTIF(DP!$B$2:$M$29,DP小区分!A49)</f>
        <v>1</v>
      </c>
    </row>
    <row r="50" spans="1:5">
      <c r="A50" s="49" t="s">
        <v>122</v>
      </c>
      <c r="B50" s="49" t="s">
        <v>267</v>
      </c>
      <c r="C50" s="49" t="s">
        <v>264</v>
      </c>
      <c r="D50" s="49" t="s">
        <v>267</v>
      </c>
      <c r="E50">
        <f>COUNTIF(DP!$B$2:$M$29,DP小区分!A50)</f>
        <v>1</v>
      </c>
    </row>
    <row r="51" spans="1:5">
      <c r="A51" s="49" t="s">
        <v>269</v>
      </c>
      <c r="B51" s="49" t="s">
        <v>268</v>
      </c>
      <c r="C51" s="49" t="s">
        <v>270</v>
      </c>
      <c r="D51" s="49" t="s">
        <v>268</v>
      </c>
      <c r="E51">
        <f>COUNTIF(DP!$B$2:$M$29,DP小区分!A51)</f>
        <v>1</v>
      </c>
    </row>
    <row r="52" spans="1:5">
      <c r="A52" s="49" t="s">
        <v>272</v>
      </c>
      <c r="B52" s="49" t="s">
        <v>271</v>
      </c>
      <c r="C52" s="49" t="s">
        <v>270</v>
      </c>
      <c r="D52" s="49" t="s">
        <v>271</v>
      </c>
      <c r="E52">
        <f>COUNTIF(DP!$B$2:$M$29,DP小区分!A52)</f>
        <v>1</v>
      </c>
    </row>
    <row r="53" spans="1:5">
      <c r="A53" s="49" t="s">
        <v>353</v>
      </c>
      <c r="B53" s="49" t="s">
        <v>273</v>
      </c>
      <c r="C53" s="49" t="s">
        <v>270</v>
      </c>
      <c r="D53" s="49" t="s">
        <v>273</v>
      </c>
      <c r="E53">
        <f>COUNTIF(DP!$B$2:$M$29,DP小区分!A53)</f>
        <v>1</v>
      </c>
    </row>
    <row r="54" spans="1:5">
      <c r="A54" s="49" t="s">
        <v>275</v>
      </c>
      <c r="B54" s="49" t="s">
        <v>274</v>
      </c>
      <c r="C54" s="49" t="s">
        <v>270</v>
      </c>
      <c r="D54" s="49" t="s">
        <v>274</v>
      </c>
      <c r="E54">
        <f>COUNTIF(DP!$B$2:$M$29,DP小区分!A54)</f>
        <v>1</v>
      </c>
    </row>
    <row r="55" spans="1:5">
      <c r="A55" s="49" t="s">
        <v>124</v>
      </c>
      <c r="B55" s="49" t="s">
        <v>276</v>
      </c>
      <c r="C55" s="49" t="s">
        <v>270</v>
      </c>
      <c r="D55" s="49" t="s">
        <v>276</v>
      </c>
      <c r="E55">
        <f>COUNTIF(DP!$B$2:$M$29,DP小区分!A55)</f>
        <v>1</v>
      </c>
    </row>
    <row r="56" spans="1:5">
      <c r="A56" s="49" t="s">
        <v>125</v>
      </c>
      <c r="B56" s="49" t="s">
        <v>277</v>
      </c>
      <c r="C56" s="49" t="s">
        <v>270</v>
      </c>
      <c r="D56" s="49" t="s">
        <v>277</v>
      </c>
      <c r="E56">
        <f>COUNTIF(DP!$B$2:$M$29,DP小区分!A56)</f>
        <v>1</v>
      </c>
    </row>
    <row r="57" spans="1:5">
      <c r="A57" s="49" t="s">
        <v>126</v>
      </c>
      <c r="B57" s="49" t="s">
        <v>278</v>
      </c>
      <c r="C57" s="49" t="s">
        <v>270</v>
      </c>
      <c r="D57" s="49" t="s">
        <v>278</v>
      </c>
      <c r="E57">
        <f>COUNTIF(DP!$B$2:$M$29,DP小区分!A57)</f>
        <v>1</v>
      </c>
    </row>
    <row r="58" spans="1:5">
      <c r="A58" s="49" t="s">
        <v>127</v>
      </c>
      <c r="B58" s="49" t="s">
        <v>279</v>
      </c>
      <c r="C58" s="49" t="s">
        <v>270</v>
      </c>
      <c r="D58" s="49" t="s">
        <v>279</v>
      </c>
      <c r="E58">
        <f>COUNTIF(DP!$B$2:$M$29,DP小区分!A58)</f>
        <v>1</v>
      </c>
    </row>
    <row r="59" spans="1:5">
      <c r="A59" s="49" t="s">
        <v>128</v>
      </c>
      <c r="B59" s="49" t="s">
        <v>280</v>
      </c>
      <c r="C59" s="49" t="s">
        <v>270</v>
      </c>
      <c r="D59" s="49" t="s">
        <v>280</v>
      </c>
      <c r="E59">
        <f>COUNTIF(DP!$B$2:$M$29,DP小区分!A59)</f>
        <v>1</v>
      </c>
    </row>
    <row r="60" spans="1:5">
      <c r="A60" s="49" t="s">
        <v>129</v>
      </c>
      <c r="B60" s="49" t="s">
        <v>281</v>
      </c>
      <c r="C60" s="49" t="s">
        <v>270</v>
      </c>
      <c r="D60" s="49" t="s">
        <v>282</v>
      </c>
      <c r="E60">
        <f>COUNTIF(DP!$B$2:$M$29,DP小区分!A60)</f>
        <v>1</v>
      </c>
    </row>
    <row r="61" spans="1:5">
      <c r="A61" s="49" t="s">
        <v>284</v>
      </c>
      <c r="B61" s="49" t="s">
        <v>283</v>
      </c>
      <c r="C61" s="49" t="s">
        <v>285</v>
      </c>
      <c r="D61" s="49" t="s">
        <v>283</v>
      </c>
      <c r="E61">
        <f>COUNTIF(DP!$B$2:$M$29,DP小区分!A61)</f>
        <v>1</v>
      </c>
    </row>
    <row r="62" spans="1:5">
      <c r="A62" s="49" t="s">
        <v>287</v>
      </c>
      <c r="B62" s="49" t="s">
        <v>286</v>
      </c>
      <c r="C62" s="49" t="s">
        <v>288</v>
      </c>
      <c r="D62" s="49" t="s">
        <v>286</v>
      </c>
      <c r="E62">
        <f>COUNTIF(DP!$B$2:$M$29,DP小区分!A62)</f>
        <v>1</v>
      </c>
    </row>
    <row r="63" spans="1:5">
      <c r="A63" s="49" t="s">
        <v>290</v>
      </c>
      <c r="B63" s="49" t="s">
        <v>289</v>
      </c>
      <c r="C63" s="49" t="s">
        <v>291</v>
      </c>
      <c r="D63" s="49" t="s">
        <v>289</v>
      </c>
      <c r="E63">
        <f>COUNTIF(DP!$B$2:$M$29,DP小区分!A63)</f>
        <v>1</v>
      </c>
    </row>
    <row r="64" spans="1:5">
      <c r="A64" s="49" t="s">
        <v>293</v>
      </c>
      <c r="B64" s="49" t="s">
        <v>292</v>
      </c>
      <c r="C64" s="49" t="s">
        <v>294</v>
      </c>
      <c r="D64" s="49" t="s">
        <v>292</v>
      </c>
      <c r="E64">
        <f>COUNTIF(DP!$B$2:$M$29,DP小区分!A64)</f>
        <v>1</v>
      </c>
    </row>
    <row r="65" spans="1:5">
      <c r="A65" s="49" t="s">
        <v>140</v>
      </c>
      <c r="B65" s="49" t="s">
        <v>295</v>
      </c>
      <c r="C65" s="49" t="s">
        <v>294</v>
      </c>
      <c r="D65" s="49" t="s">
        <v>295</v>
      </c>
      <c r="E65">
        <f>COUNTIF(DP!$B$2:$M$29,DP小区分!A65)</f>
        <v>1</v>
      </c>
    </row>
    <row r="66" spans="1:5">
      <c r="A66" s="49" t="s">
        <v>141</v>
      </c>
      <c r="B66" s="49" t="s">
        <v>296</v>
      </c>
      <c r="C66" s="49" t="s">
        <v>294</v>
      </c>
      <c r="D66" s="49" t="s">
        <v>296</v>
      </c>
      <c r="E66">
        <f>COUNTIF(DP!$B$2:$M$29,DP小区分!A66)</f>
        <v>1</v>
      </c>
    </row>
    <row r="67" spans="1:5">
      <c r="A67" s="49" t="s">
        <v>142</v>
      </c>
      <c r="B67" s="49" t="s">
        <v>297</v>
      </c>
      <c r="C67" s="49" t="s">
        <v>294</v>
      </c>
      <c r="D67" s="49" t="s">
        <v>297</v>
      </c>
      <c r="E67">
        <f>COUNTIF(DP!$B$2:$M$29,DP小区分!A67)</f>
        <v>1</v>
      </c>
    </row>
    <row r="68" spans="1:5">
      <c r="A68" s="49" t="s">
        <v>143</v>
      </c>
      <c r="B68" s="49" t="s">
        <v>298</v>
      </c>
      <c r="C68" s="49" t="s">
        <v>294</v>
      </c>
      <c r="D68" s="49" t="s">
        <v>298</v>
      </c>
      <c r="E68">
        <f>COUNTIF(DP!$B$2:$M$29,DP小区分!A68)</f>
        <v>1</v>
      </c>
    </row>
    <row r="69" spans="1:5">
      <c r="A69" s="49" t="s">
        <v>144</v>
      </c>
      <c r="B69" s="49" t="s">
        <v>299</v>
      </c>
      <c r="C69" s="49" t="s">
        <v>294</v>
      </c>
      <c r="D69" s="49" t="s">
        <v>299</v>
      </c>
      <c r="E69">
        <f>COUNTIF(DP!$B$2:$M$29,DP小区分!A69)</f>
        <v>1</v>
      </c>
    </row>
    <row r="70" spans="1:5">
      <c r="A70" s="49" t="s">
        <v>145</v>
      </c>
      <c r="B70" s="49" t="s">
        <v>300</v>
      </c>
      <c r="C70" s="49" t="s">
        <v>294</v>
      </c>
      <c r="D70" s="49" t="s">
        <v>300</v>
      </c>
      <c r="E70">
        <f>COUNTIF(DP!$B$2:$M$29,DP小区分!A70)</f>
        <v>1</v>
      </c>
    </row>
    <row r="71" spans="1:5">
      <c r="A71" s="49" t="s">
        <v>146</v>
      </c>
      <c r="B71" s="49" t="s">
        <v>301</v>
      </c>
      <c r="C71" s="49" t="s">
        <v>294</v>
      </c>
      <c r="D71" s="49" t="s">
        <v>301</v>
      </c>
      <c r="E71">
        <f>COUNTIF(DP!$B$2:$M$29,DP小区分!A71)</f>
        <v>1</v>
      </c>
    </row>
    <row r="72" spans="1:5">
      <c r="A72" s="49" t="s">
        <v>147</v>
      </c>
      <c r="B72" s="49" t="s">
        <v>302</v>
      </c>
      <c r="C72" s="49" t="s">
        <v>294</v>
      </c>
      <c r="D72" s="49" t="s">
        <v>302</v>
      </c>
      <c r="E72">
        <f>COUNTIF(DP!$B$2:$M$29,DP小区分!A72)</f>
        <v>1</v>
      </c>
    </row>
    <row r="73" spans="1:5">
      <c r="A73" s="49" t="s">
        <v>148</v>
      </c>
      <c r="B73" s="49" t="s">
        <v>303</v>
      </c>
      <c r="C73" s="49" t="s">
        <v>294</v>
      </c>
      <c r="D73" s="49" t="s">
        <v>304</v>
      </c>
      <c r="E73">
        <f>COUNTIF(DP!$B$2:$M$29,DP小区分!A73)</f>
        <v>1</v>
      </c>
    </row>
    <row r="74" spans="1:5">
      <c r="A74" s="49" t="s">
        <v>149</v>
      </c>
      <c r="B74" s="49" t="s">
        <v>305</v>
      </c>
      <c r="C74" s="49" t="s">
        <v>294</v>
      </c>
      <c r="D74" s="49" t="s">
        <v>306</v>
      </c>
      <c r="E74">
        <f>COUNTIF(DP!$B$2:$M$29,DP小区分!A74)</f>
        <v>1</v>
      </c>
    </row>
    <row r="75" spans="1:5">
      <c r="A75" s="49" t="s">
        <v>150</v>
      </c>
      <c r="B75" s="49" t="s">
        <v>307</v>
      </c>
      <c r="C75" s="49" t="s">
        <v>294</v>
      </c>
      <c r="D75" s="49" t="s">
        <v>308</v>
      </c>
      <c r="E75">
        <f>COUNTIF(DP!$B$2:$M$29,DP小区分!A75)</f>
        <v>1</v>
      </c>
    </row>
    <row r="76" spans="1:5">
      <c r="A76" s="49" t="s">
        <v>309</v>
      </c>
      <c r="B76" s="49" t="s">
        <v>306</v>
      </c>
      <c r="C76" s="49" t="s">
        <v>310</v>
      </c>
      <c r="D76" s="49" t="s">
        <v>306</v>
      </c>
      <c r="E76">
        <f>COUNTIF(DP!$B$2:$M$29,DP小区分!A76)</f>
        <v>1</v>
      </c>
    </row>
    <row r="77" spans="1:5">
      <c r="A77" s="49" t="s">
        <v>312</v>
      </c>
      <c r="B77" s="49" t="s">
        <v>311</v>
      </c>
      <c r="C77" s="49" t="s">
        <v>313</v>
      </c>
      <c r="D77" s="49" t="s">
        <v>311</v>
      </c>
      <c r="E77">
        <f>COUNTIF(DP!$B$2:$M$29,DP小区分!A77)</f>
        <v>1</v>
      </c>
    </row>
    <row r="78" spans="1:5">
      <c r="A78" s="49" t="s">
        <v>315</v>
      </c>
      <c r="B78" s="49" t="s">
        <v>314</v>
      </c>
      <c r="C78" s="49" t="s">
        <v>316</v>
      </c>
      <c r="D78" s="49" t="s">
        <v>314</v>
      </c>
      <c r="E78">
        <f>COUNTIF(DP!$B$2:$M$29,DP小区分!A78)</f>
        <v>1</v>
      </c>
    </row>
    <row r="79" spans="1:5">
      <c r="A79" s="49" t="s">
        <v>318</v>
      </c>
      <c r="B79" s="49" t="s">
        <v>317</v>
      </c>
      <c r="C79" s="49" t="s">
        <v>319</v>
      </c>
      <c r="D79" s="49" t="s">
        <v>317</v>
      </c>
      <c r="E79">
        <f>COUNTIF(DP!$B$2:$M$29,DP小区分!A79)</f>
        <v>1</v>
      </c>
    </row>
    <row r="80" spans="1:5">
      <c r="A80" s="49" t="s">
        <v>321</v>
      </c>
      <c r="B80" s="49" t="s">
        <v>320</v>
      </c>
      <c r="C80" s="49" t="s">
        <v>319</v>
      </c>
      <c r="D80" s="49" t="s">
        <v>320</v>
      </c>
      <c r="E80">
        <f>COUNTIF(DP!$B$2:$M$29,DP小区分!A80)</f>
        <v>1</v>
      </c>
    </row>
    <row r="81" spans="1:5">
      <c r="A81" s="49" t="s">
        <v>323</v>
      </c>
      <c r="B81" s="49" t="s">
        <v>322</v>
      </c>
      <c r="C81" s="49" t="s">
        <v>319</v>
      </c>
      <c r="D81" s="49" t="s">
        <v>322</v>
      </c>
      <c r="E81">
        <f>COUNTIF(DP!$B$2:$M$29,DP小区分!A81)</f>
        <v>1</v>
      </c>
    </row>
    <row r="82" spans="1:5">
      <c r="A82" s="49" t="s">
        <v>163</v>
      </c>
      <c r="B82" s="49" t="s">
        <v>324</v>
      </c>
      <c r="C82" s="49" t="s">
        <v>319</v>
      </c>
      <c r="D82" s="49" t="s">
        <v>324</v>
      </c>
      <c r="E82">
        <f>COUNTIF(DP!$B$2:$M$29,DP小区分!A82)</f>
        <v>1</v>
      </c>
    </row>
    <row r="83" spans="1:5">
      <c r="A83" s="49" t="s">
        <v>164</v>
      </c>
      <c r="B83" s="49" t="s">
        <v>325</v>
      </c>
      <c r="C83" s="49" t="s">
        <v>326</v>
      </c>
      <c r="D83" s="49" t="s">
        <v>325</v>
      </c>
      <c r="E83">
        <f>COUNTIF(DP!$B$2:$M$29,DP小区分!A83)</f>
        <v>1</v>
      </c>
    </row>
    <row r="84" spans="1:5">
      <c r="A84" s="49" t="s">
        <v>165</v>
      </c>
      <c r="B84" s="49" t="s">
        <v>327</v>
      </c>
      <c r="C84" s="49" t="s">
        <v>326</v>
      </c>
      <c r="D84" s="49" t="s">
        <v>327</v>
      </c>
      <c r="E84">
        <f>COUNTIF(DP!$B$2:$M$29,DP小区分!A84)</f>
        <v>1</v>
      </c>
    </row>
    <row r="85" spans="1:5">
      <c r="A85" s="49" t="s">
        <v>329</v>
      </c>
      <c r="B85" s="49" t="s">
        <v>328</v>
      </c>
      <c r="C85" s="49" t="s">
        <v>330</v>
      </c>
      <c r="D85" s="49" t="s">
        <v>328</v>
      </c>
      <c r="E85">
        <f>COUNTIF(DP!$B$2:$M$29,DP小区分!A85)</f>
        <v>1</v>
      </c>
    </row>
    <row r="86" spans="1:5">
      <c r="A86" s="49" t="s">
        <v>332</v>
      </c>
      <c r="B86" s="49" t="s">
        <v>331</v>
      </c>
      <c r="C86" s="49" t="s">
        <v>330</v>
      </c>
      <c r="D86" s="49" t="s">
        <v>331</v>
      </c>
      <c r="E86">
        <f>COUNTIF(DP!$B$2:$M$29,DP小区分!A86)</f>
        <v>1</v>
      </c>
    </row>
    <row r="87" spans="1:5">
      <c r="A87" s="49" t="s">
        <v>334</v>
      </c>
      <c r="B87" s="49" t="s">
        <v>333</v>
      </c>
      <c r="C87" s="49" t="s">
        <v>335</v>
      </c>
      <c r="D87" s="49" t="s">
        <v>333</v>
      </c>
      <c r="E87">
        <f>COUNTIF(DP!$B$2:$M$29,DP小区分!A87)</f>
        <v>1</v>
      </c>
    </row>
    <row r="88" spans="1:5">
      <c r="A88" s="49" t="s">
        <v>337</v>
      </c>
      <c r="B88" s="49" t="s">
        <v>336</v>
      </c>
      <c r="C88" s="49" t="s">
        <v>335</v>
      </c>
      <c r="D88" s="49" t="s">
        <v>336</v>
      </c>
      <c r="E88">
        <f>COUNTIF(DP!$B$2:$M$29,DP小区分!A88)</f>
        <v>1</v>
      </c>
    </row>
    <row r="89" spans="1:5">
      <c r="A89" s="49" t="s">
        <v>339</v>
      </c>
      <c r="B89" s="49" t="s">
        <v>338</v>
      </c>
      <c r="C89" s="49" t="s">
        <v>340</v>
      </c>
      <c r="D89" s="49" t="s">
        <v>338</v>
      </c>
      <c r="E89">
        <f>COUNTIF(DP!$B$2:$M$29,DP小区分!A89)</f>
        <v>1</v>
      </c>
    </row>
    <row r="90" spans="1:5">
      <c r="A90" s="49" t="s">
        <v>342</v>
      </c>
      <c r="B90" s="49" t="s">
        <v>341</v>
      </c>
      <c r="C90" s="49" t="s">
        <v>340</v>
      </c>
      <c r="D90" s="49" t="s">
        <v>341</v>
      </c>
      <c r="E90">
        <f>COUNTIF(DP!$B$2:$M$29,DP小区分!A90)</f>
        <v>1</v>
      </c>
    </row>
    <row r="91" spans="1:5">
      <c r="A91" s="49" t="s">
        <v>395</v>
      </c>
      <c r="B91" s="49" t="s">
        <v>396</v>
      </c>
      <c r="C91" s="49" t="s">
        <v>387</v>
      </c>
      <c r="D91" s="49" t="s">
        <v>396</v>
      </c>
      <c r="E91">
        <f>COUNTIF(DP!$B$2:$M$29,DP小区分!A91)</f>
        <v>1</v>
      </c>
    </row>
    <row r="92" spans="1:5">
      <c r="A92" s="49" t="s">
        <v>397</v>
      </c>
      <c r="B92" s="49" t="s">
        <v>398</v>
      </c>
      <c r="C92" s="49" t="s">
        <v>387</v>
      </c>
      <c r="D92" s="49" t="s">
        <v>398</v>
      </c>
      <c r="E92">
        <f>COUNTIF(DP!$B$2:$M$29,DP小区分!A92)</f>
        <v>1</v>
      </c>
    </row>
    <row r="93" spans="1:5">
      <c r="A93" s="49" t="s">
        <v>399</v>
      </c>
      <c r="B93" s="49" t="s">
        <v>400</v>
      </c>
      <c r="C93" s="49" t="s">
        <v>387</v>
      </c>
      <c r="D93" s="49" t="s">
        <v>400</v>
      </c>
      <c r="E93">
        <f>COUNTIF(DP!$B$2:$M$29,DP小区分!A93)</f>
        <v>1</v>
      </c>
    </row>
    <row r="94" spans="1:5">
      <c r="A94" s="49" t="s">
        <v>401</v>
      </c>
      <c r="B94" s="49" t="s">
        <v>402</v>
      </c>
      <c r="C94" s="49" t="s">
        <v>389</v>
      </c>
      <c r="D94" s="49" t="s">
        <v>402</v>
      </c>
      <c r="E94">
        <f>COUNTIF(DP!$B$2:$M$29,DP小区分!A94)</f>
        <v>1</v>
      </c>
    </row>
    <row r="95" spans="1:5">
      <c r="A95" s="49" t="s">
        <v>403</v>
      </c>
      <c r="B95" s="49" t="s">
        <v>404</v>
      </c>
      <c r="C95" s="49" t="s">
        <v>389</v>
      </c>
      <c r="D95" s="49" t="s">
        <v>404</v>
      </c>
      <c r="E95">
        <f>COUNTIF(DP!$B$2:$M$29,DP小区分!A95)</f>
        <v>1</v>
      </c>
    </row>
    <row r="96" spans="1:5">
      <c r="A96" s="49" t="s">
        <v>405</v>
      </c>
      <c r="B96" s="49" t="s">
        <v>406</v>
      </c>
      <c r="C96" s="49" t="s">
        <v>389</v>
      </c>
      <c r="D96" s="49" t="s">
        <v>406</v>
      </c>
      <c r="E96">
        <f>COUNTIF(DP!$B$2:$M$29,DP小区分!A96)</f>
        <v>1</v>
      </c>
    </row>
    <row r="97" spans="1:5">
      <c r="A97" s="49" t="s">
        <v>407</v>
      </c>
      <c r="B97" s="49" t="s">
        <v>408</v>
      </c>
      <c r="C97" s="49" t="s">
        <v>391</v>
      </c>
      <c r="D97" s="49" t="s">
        <v>408</v>
      </c>
      <c r="E97">
        <f>COUNTIF(DP!$B$2:$M$29,DP小区分!A97)</f>
        <v>1</v>
      </c>
    </row>
    <row r="98" spans="1:5">
      <c r="A98" s="49" t="s">
        <v>409</v>
      </c>
      <c r="B98" s="49" t="s">
        <v>410</v>
      </c>
      <c r="C98" s="49" t="s">
        <v>391</v>
      </c>
      <c r="D98" s="49" t="s">
        <v>410</v>
      </c>
      <c r="E98">
        <f>COUNTIF(DP!$B$2:$M$29,DP小区分!A98)</f>
        <v>1</v>
      </c>
    </row>
    <row r="99" spans="1:5">
      <c r="A99" s="49" t="s">
        <v>411</v>
      </c>
      <c r="B99" s="49" t="s">
        <v>412</v>
      </c>
      <c r="C99" s="49" t="s">
        <v>391</v>
      </c>
      <c r="D99" s="49" t="s">
        <v>412</v>
      </c>
      <c r="E99">
        <f>COUNTIF(DP!$B$2:$M$29,DP小区分!A99)</f>
        <v>1</v>
      </c>
    </row>
    <row r="100" spans="1:5">
      <c r="A100" s="49" t="s">
        <v>413</v>
      </c>
      <c r="B100" s="49" t="s">
        <v>414</v>
      </c>
      <c r="C100" s="49" t="s">
        <v>391</v>
      </c>
      <c r="D100" s="49" t="s">
        <v>414</v>
      </c>
      <c r="E100">
        <f>COUNTIF(DP!$B$2:$M$29,DP小区分!A100)</f>
        <v>1</v>
      </c>
    </row>
    <row r="101" spans="1:5">
      <c r="A101" s="49" t="s">
        <v>415</v>
      </c>
      <c r="B101" s="49" t="s">
        <v>416</v>
      </c>
      <c r="C101" s="49" t="s">
        <v>392</v>
      </c>
      <c r="D101" s="49" t="s">
        <v>416</v>
      </c>
      <c r="E101">
        <f>COUNTIF(DP!$B$2:$M$29,DP小区分!A101)</f>
        <v>1</v>
      </c>
    </row>
    <row r="102" spans="1:5">
      <c r="A102" s="49" t="s">
        <v>417</v>
      </c>
      <c r="B102" s="49" t="s">
        <v>418</v>
      </c>
      <c r="C102" s="49" t="s">
        <v>392</v>
      </c>
      <c r="D102" s="49" t="s">
        <v>418</v>
      </c>
      <c r="E102">
        <f>COUNTIF(DP!$B$2:$M$29,DP小区分!A102)</f>
        <v>1</v>
      </c>
    </row>
    <row r="103" spans="1:5">
      <c r="A103" s="49" t="s">
        <v>419</v>
      </c>
      <c r="B103" s="49" t="s">
        <v>420</v>
      </c>
      <c r="C103" s="49" t="s">
        <v>392</v>
      </c>
      <c r="D103" s="49" t="s">
        <v>420</v>
      </c>
      <c r="E103">
        <f>COUNTIF(DP!$B$2:$M$29,DP小区分!A103)</f>
        <v>1</v>
      </c>
    </row>
    <row r="104" spans="1:5">
      <c r="A104" s="49" t="s">
        <v>421</v>
      </c>
      <c r="B104" s="49" t="s">
        <v>422</v>
      </c>
      <c r="C104" s="49" t="s">
        <v>392</v>
      </c>
      <c r="D104" s="49" t="s">
        <v>422</v>
      </c>
      <c r="E104">
        <f>COUNTIF(DP!$B$2:$M$29,DP小区分!A104)</f>
        <v>1</v>
      </c>
    </row>
    <row r="105" spans="1:5">
      <c r="A105" s="49" t="s">
        <v>423</v>
      </c>
      <c r="B105" s="49" t="s">
        <v>424</v>
      </c>
      <c r="C105" s="49" t="s">
        <v>392</v>
      </c>
      <c r="D105" s="49" t="s">
        <v>424</v>
      </c>
      <c r="E105">
        <f>COUNTIF(DP!$B$2:$M$29,DP小区分!A105)</f>
        <v>1</v>
      </c>
    </row>
    <row r="106" spans="1:5">
      <c r="A106" s="49" t="s">
        <v>425</v>
      </c>
      <c r="B106" s="49" t="s">
        <v>426</v>
      </c>
      <c r="C106" s="49" t="s">
        <v>392</v>
      </c>
      <c r="D106" s="49" t="s">
        <v>426</v>
      </c>
      <c r="E106">
        <f>COUNTIF(DP!$B$2:$M$29,DP小区分!A106)</f>
        <v>1</v>
      </c>
    </row>
    <row r="107" spans="1:5">
      <c r="A107" s="49" t="s">
        <v>427</v>
      </c>
      <c r="B107" s="49" t="s">
        <v>428</v>
      </c>
      <c r="C107" s="49" t="s">
        <v>392</v>
      </c>
      <c r="D107" s="49" t="s">
        <v>428</v>
      </c>
      <c r="E107">
        <f>COUNTIF(DP!$B$2:$M$29,DP小区分!A107)</f>
        <v>1</v>
      </c>
    </row>
    <row r="108" spans="1:5">
      <c r="A108" s="49" t="s">
        <v>429</v>
      </c>
      <c r="B108" s="49" t="s">
        <v>430</v>
      </c>
      <c r="C108" s="49" t="s">
        <v>392</v>
      </c>
      <c r="D108" s="49" t="s">
        <v>430</v>
      </c>
      <c r="E108">
        <f>COUNTIF(DP!$B$2:$M$29,DP小区分!A108)</f>
        <v>1</v>
      </c>
    </row>
    <row r="109" spans="1:5">
      <c r="A109" s="49" t="s">
        <v>431</v>
      </c>
      <c r="B109" s="49" t="s">
        <v>432</v>
      </c>
      <c r="C109" s="49" t="s">
        <v>392</v>
      </c>
      <c r="D109" s="49" t="s">
        <v>432</v>
      </c>
      <c r="E109">
        <f>COUNTIF(DP!$B$2:$M$29,DP小区分!A109)</f>
        <v>1</v>
      </c>
    </row>
    <row r="110" spans="1:5">
      <c r="A110" s="49" t="s">
        <v>433</v>
      </c>
      <c r="B110" s="49" t="s">
        <v>434</v>
      </c>
      <c r="C110" s="49" t="s">
        <v>394</v>
      </c>
      <c r="D110" s="49" t="s">
        <v>434</v>
      </c>
      <c r="E110">
        <f>COUNTIF(DP!$B$2:$M$29,DP小区分!A110)</f>
        <v>1</v>
      </c>
    </row>
    <row r="111" spans="1:5">
      <c r="A111" s="49" t="s">
        <v>435</v>
      </c>
      <c r="B111" s="49" t="s">
        <v>436</v>
      </c>
      <c r="C111" s="49" t="s">
        <v>394</v>
      </c>
      <c r="D111" s="49" t="s">
        <v>436</v>
      </c>
      <c r="E111">
        <f>COUNTIF(DP!$B$2:$M$29,DP小区分!A111)</f>
        <v>1</v>
      </c>
    </row>
    <row r="112" spans="1:5">
      <c r="A112" s="49" t="s">
        <v>437</v>
      </c>
      <c r="B112" s="49" t="s">
        <v>438</v>
      </c>
      <c r="C112" s="49" t="s">
        <v>394</v>
      </c>
      <c r="D112" s="49" t="s">
        <v>438</v>
      </c>
      <c r="E112">
        <f>COUNTIF(DP!$B$2:$M$29,DP小区分!A112)</f>
        <v>1</v>
      </c>
    </row>
    <row r="113" spans="1:5">
      <c r="A113" s="49" t="s">
        <v>439</v>
      </c>
      <c r="B113" s="49" t="s">
        <v>440</v>
      </c>
      <c r="C113" s="49" t="s">
        <v>394</v>
      </c>
      <c r="D113" s="49" t="s">
        <v>440</v>
      </c>
      <c r="E113">
        <f>COUNTIF(DP!$B$2:$M$29,DP小区分!A113)</f>
        <v>1</v>
      </c>
    </row>
    <row r="114" spans="1:5">
      <c r="A114" s="49" t="s">
        <v>441</v>
      </c>
      <c r="B114" s="49" t="s">
        <v>442</v>
      </c>
      <c r="C114" s="49" t="s">
        <v>394</v>
      </c>
      <c r="D114" s="49" t="s">
        <v>442</v>
      </c>
      <c r="E114">
        <f>COUNTIF(DP!$B$2:$M$29,DP小区分!A114)</f>
        <v>1</v>
      </c>
    </row>
    <row r="115" spans="1:5">
      <c r="A115" s="49" t="s">
        <v>443</v>
      </c>
      <c r="B115" s="49" t="s">
        <v>444</v>
      </c>
      <c r="C115" s="49" t="s">
        <v>394</v>
      </c>
      <c r="D115" s="49" t="s">
        <v>444</v>
      </c>
      <c r="E115">
        <f>COUNTIF(DP!$B$2:$M$29,DP小区分!A115)</f>
        <v>1</v>
      </c>
    </row>
  </sheetData>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D29" sqref="D29"/>
    </sheetView>
  </sheetViews>
  <sheetFormatPr defaultColWidth="8.85546875" defaultRowHeight="12.75"/>
  <cols>
    <col min="1" max="1" width="54.7109375" bestFit="1" customWidth="1"/>
  </cols>
  <sheetData>
    <row r="1" spans="1:4">
      <c r="A1" s="48" t="s">
        <v>358</v>
      </c>
      <c r="B1" s="48" t="s">
        <v>174</v>
      </c>
      <c r="C1" s="48" t="s">
        <v>175</v>
      </c>
    </row>
    <row r="2" spans="1:4">
      <c r="A2" s="49" t="s">
        <v>48</v>
      </c>
      <c r="B2" s="49" t="s">
        <v>178</v>
      </c>
      <c r="C2" s="49" t="s">
        <v>178</v>
      </c>
      <c r="D2">
        <f>COUNTIF(DP!A:A,DP大区分!A2)</f>
        <v>1</v>
      </c>
    </row>
    <row r="3" spans="1:4">
      <c r="A3" s="49" t="s">
        <v>50</v>
      </c>
      <c r="B3" s="49" t="s">
        <v>189</v>
      </c>
      <c r="C3" s="49" t="s">
        <v>189</v>
      </c>
      <c r="D3">
        <f>COUNTIF(DP!A:A,DP大区分!A3)</f>
        <v>1</v>
      </c>
    </row>
    <row r="4" spans="1:4">
      <c r="A4" s="49" t="s">
        <v>52</v>
      </c>
      <c r="B4" s="49" t="s">
        <v>198</v>
      </c>
      <c r="C4" s="49" t="s">
        <v>198</v>
      </c>
      <c r="D4">
        <f>COUNTIF(DP!A:A,DP大区分!A4)</f>
        <v>1</v>
      </c>
    </row>
    <row r="5" spans="1:4">
      <c r="A5" s="49" t="s">
        <v>72</v>
      </c>
      <c r="B5" s="49" t="s">
        <v>225</v>
      </c>
      <c r="C5" s="49" t="s">
        <v>225</v>
      </c>
      <c r="D5">
        <f>COUNTIF(DP!A:A,DP大区分!A5)</f>
        <v>1</v>
      </c>
    </row>
    <row r="6" spans="1:4">
      <c r="A6" s="49" t="s">
        <v>74</v>
      </c>
      <c r="B6" s="49" t="s">
        <v>230</v>
      </c>
      <c r="C6" s="49" t="s">
        <v>230</v>
      </c>
      <c r="D6">
        <f>COUNTIF(DP!A:A,DP大区分!A6)</f>
        <v>1</v>
      </c>
    </row>
    <row r="7" spans="1:4">
      <c r="A7" s="49" t="s">
        <v>76</v>
      </c>
      <c r="B7" s="49" t="s">
        <v>238</v>
      </c>
      <c r="C7" s="49" t="s">
        <v>238</v>
      </c>
      <c r="D7">
        <f>COUNTIF(DP!A:A,DP大区分!A7)</f>
        <v>1</v>
      </c>
    </row>
    <row r="8" spans="1:4">
      <c r="A8" s="49" t="s">
        <v>90</v>
      </c>
      <c r="B8" s="49" t="s">
        <v>244</v>
      </c>
      <c r="C8" s="49" t="s">
        <v>244</v>
      </c>
      <c r="D8">
        <f>COUNTIF(DP!A:A,DP大区分!A8)</f>
        <v>1</v>
      </c>
    </row>
    <row r="9" spans="1:4">
      <c r="A9" s="49" t="s">
        <v>91</v>
      </c>
      <c r="B9" s="49" t="s">
        <v>250</v>
      </c>
      <c r="C9" s="49" t="s">
        <v>250</v>
      </c>
      <c r="D9">
        <f>COUNTIF(DP!A:A,DP大区分!A9)</f>
        <v>1</v>
      </c>
    </row>
    <row r="10" spans="1:4">
      <c r="A10" s="49" t="s">
        <v>93</v>
      </c>
      <c r="B10" s="49" t="s">
        <v>257</v>
      </c>
      <c r="C10" s="49" t="s">
        <v>257</v>
      </c>
      <c r="D10">
        <f>COUNTIF(DP!A:A,DP大区分!A10)</f>
        <v>1</v>
      </c>
    </row>
    <row r="11" spans="1:4">
      <c r="A11" s="49" t="s">
        <v>95</v>
      </c>
      <c r="B11" s="49" t="s">
        <v>264</v>
      </c>
      <c r="C11" s="49" t="s">
        <v>264</v>
      </c>
      <c r="D11">
        <f>COUNTIF(DP!A:A,DP大区分!A11)</f>
        <v>1</v>
      </c>
    </row>
    <row r="12" spans="1:4">
      <c r="A12" s="49" t="s">
        <v>359</v>
      </c>
      <c r="B12" s="49" t="s">
        <v>270</v>
      </c>
      <c r="C12" s="49" t="s">
        <v>270</v>
      </c>
      <c r="D12">
        <f>COUNTIF(DP!A:A,DP大区分!A12)</f>
        <v>1</v>
      </c>
    </row>
    <row r="13" spans="1:4">
      <c r="A13" s="49" t="s">
        <v>130</v>
      </c>
      <c r="B13" s="49" t="s">
        <v>285</v>
      </c>
      <c r="C13" s="49" t="s">
        <v>285</v>
      </c>
      <c r="D13">
        <f>COUNTIF(DP!A:A,DP大区分!A13)</f>
        <v>1</v>
      </c>
    </row>
    <row r="14" spans="1:4">
      <c r="A14" s="49" t="s">
        <v>132</v>
      </c>
      <c r="B14" s="49" t="s">
        <v>288</v>
      </c>
      <c r="C14" s="49" t="s">
        <v>288</v>
      </c>
      <c r="D14">
        <f>COUNTIF(DP!A:A,DP大区分!A14)</f>
        <v>1</v>
      </c>
    </row>
    <row r="15" spans="1:4">
      <c r="A15" s="49" t="s">
        <v>134</v>
      </c>
      <c r="B15" s="49" t="s">
        <v>291</v>
      </c>
      <c r="C15" s="49" t="s">
        <v>291</v>
      </c>
      <c r="D15">
        <f>COUNTIF(DP!A:A,DP大区分!A15)</f>
        <v>1</v>
      </c>
    </row>
    <row r="16" spans="1:4">
      <c r="A16" s="49" t="s">
        <v>360</v>
      </c>
      <c r="B16" s="49" t="s">
        <v>294</v>
      </c>
      <c r="C16" s="49" t="s">
        <v>294</v>
      </c>
      <c r="D16">
        <f>COUNTIF(DP!A:A,DP大区分!A16)</f>
        <v>1</v>
      </c>
    </row>
    <row r="17" spans="1:4">
      <c r="A17" s="49" t="s">
        <v>154</v>
      </c>
      <c r="B17" s="49" t="s">
        <v>310</v>
      </c>
      <c r="C17" s="49" t="s">
        <v>310</v>
      </c>
      <c r="D17">
        <f>COUNTIF(DP!A:A,DP大区分!A17)</f>
        <v>1</v>
      </c>
    </row>
    <row r="18" spans="1:4">
      <c r="A18" s="49" t="s">
        <v>156</v>
      </c>
      <c r="B18" s="49" t="s">
        <v>313</v>
      </c>
      <c r="C18" s="49" t="s">
        <v>313</v>
      </c>
      <c r="D18">
        <f>COUNTIF(DP!A:A,DP大区分!A18)</f>
        <v>1</v>
      </c>
    </row>
    <row r="19" spans="1:4">
      <c r="A19" s="49" t="s">
        <v>158</v>
      </c>
      <c r="B19" s="49" t="s">
        <v>316</v>
      </c>
      <c r="C19" s="49" t="s">
        <v>316</v>
      </c>
      <c r="D19">
        <f>COUNTIF(DP!A:A,DP大区分!A19)</f>
        <v>1</v>
      </c>
    </row>
    <row r="20" spans="1:4">
      <c r="A20" s="50" t="s">
        <v>370</v>
      </c>
      <c r="B20" s="49" t="s">
        <v>319</v>
      </c>
      <c r="C20" s="49" t="s">
        <v>319</v>
      </c>
      <c r="D20">
        <f>COUNTIF(DP!A:A,DP大区分!A20)</f>
        <v>1</v>
      </c>
    </row>
    <row r="21" spans="1:4">
      <c r="A21" s="50" t="s">
        <v>368</v>
      </c>
      <c r="B21" s="49" t="s">
        <v>326</v>
      </c>
      <c r="C21" s="49" t="s">
        <v>326</v>
      </c>
      <c r="D21">
        <f>COUNTIF(DP!A:A,DP大区分!A21)</f>
        <v>1</v>
      </c>
    </row>
    <row r="22" spans="1:4">
      <c r="A22" s="49" t="s">
        <v>361</v>
      </c>
      <c r="B22" s="49" t="s">
        <v>330</v>
      </c>
      <c r="C22" s="49" t="s">
        <v>330</v>
      </c>
      <c r="D22">
        <f>COUNTIF(DP!A:A,DP大区分!A22)</f>
        <v>1</v>
      </c>
    </row>
    <row r="23" spans="1:4">
      <c r="A23" s="49" t="s">
        <v>362</v>
      </c>
      <c r="B23" s="49" t="s">
        <v>371</v>
      </c>
      <c r="C23" s="49" t="s">
        <v>371</v>
      </c>
      <c r="D23">
        <f>COUNTIF(DP!A:A,DP大区分!A23)</f>
        <v>1</v>
      </c>
    </row>
    <row r="24" spans="1:4">
      <c r="A24" s="49" t="s">
        <v>363</v>
      </c>
      <c r="B24" s="49" t="s">
        <v>340</v>
      </c>
      <c r="C24" s="49" t="s">
        <v>340</v>
      </c>
      <c r="D24">
        <f>COUNTIF(DP!A:A,DP大区分!A24)</f>
        <v>1</v>
      </c>
    </row>
    <row r="25" spans="1:4">
      <c r="A25" s="49" t="s">
        <v>386</v>
      </c>
      <c r="B25" s="49" t="s">
        <v>387</v>
      </c>
      <c r="C25" s="49" t="s">
        <v>387</v>
      </c>
      <c r="D25">
        <f>COUNTIF(DP!A:A,DP大区分!A25)</f>
        <v>1</v>
      </c>
    </row>
    <row r="26" spans="1:4">
      <c r="A26" s="49" t="s">
        <v>388</v>
      </c>
      <c r="B26" s="49" t="s">
        <v>389</v>
      </c>
      <c r="C26" s="49" t="s">
        <v>389</v>
      </c>
      <c r="D26">
        <f>COUNTIF(DP!A:A,DP大区分!A26)</f>
        <v>1</v>
      </c>
    </row>
    <row r="27" spans="1:4">
      <c r="A27" s="49" t="s">
        <v>390</v>
      </c>
      <c r="B27" s="49" t="s">
        <v>391</v>
      </c>
      <c r="C27" s="49" t="s">
        <v>391</v>
      </c>
      <c r="D27">
        <f>COUNTIF(DP!A:A,DP大区分!A27)</f>
        <v>1</v>
      </c>
    </row>
    <row r="28" spans="1:4">
      <c r="A28" s="50" t="s">
        <v>445</v>
      </c>
      <c r="B28" s="49" t="s">
        <v>392</v>
      </c>
      <c r="C28" s="49" t="s">
        <v>392</v>
      </c>
      <c r="D28">
        <f>COUNTIF(DP!A:A,DP大区分!A28)</f>
        <v>1</v>
      </c>
    </row>
    <row r="29" spans="1:4">
      <c r="A29" s="49" t="s">
        <v>393</v>
      </c>
      <c r="B29" s="49" t="s">
        <v>394</v>
      </c>
      <c r="C29" s="49" t="s">
        <v>394</v>
      </c>
      <c r="D29">
        <f>COUNTIF(DP!A:A,DP大区分!A29)</f>
        <v>1</v>
      </c>
    </row>
    <row r="30" spans="1:4">
      <c r="A30" s="49" t="s">
        <v>365</v>
      </c>
      <c r="B30" s="49" t="s">
        <v>364</v>
      </c>
      <c r="C30" s="49" t="s">
        <v>366</v>
      </c>
    </row>
    <row r="31" spans="1:4">
      <c r="A31" s="49" t="s">
        <v>14</v>
      </c>
      <c r="B31" s="49" t="s">
        <v>367</v>
      </c>
      <c r="C31" s="49" t="s">
        <v>366</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C21"/>
  <sheetViews>
    <sheetView tabSelected="1" view="pageBreakPreview" zoomScale="115" zoomScaleNormal="115" zoomScaleSheetLayoutView="115" workbookViewId="0"/>
  </sheetViews>
  <sheetFormatPr defaultColWidth="8.85546875" defaultRowHeight="12.75"/>
  <cols>
    <col min="1" max="1" width="21.85546875" style="5" customWidth="1"/>
    <col min="2" max="2" width="93.28515625" style="6" customWidth="1"/>
    <col min="3" max="3" width="25.42578125" style="17" customWidth="1"/>
  </cols>
  <sheetData>
    <row r="1" spans="1:3" ht="13.5" thickBot="1">
      <c r="A1" s="14" t="s">
        <v>63</v>
      </c>
      <c r="B1" s="53" t="s">
        <v>64</v>
      </c>
      <c r="C1" s="16" t="s">
        <v>65</v>
      </c>
    </row>
    <row r="2" spans="1:3">
      <c r="A2" s="15" t="s">
        <v>25</v>
      </c>
      <c r="B2" s="54" t="s">
        <v>464</v>
      </c>
      <c r="C2" s="20" t="s">
        <v>373</v>
      </c>
    </row>
    <row r="3" spans="1:3">
      <c r="A3" s="7" t="s">
        <v>26</v>
      </c>
      <c r="B3" s="55" t="s">
        <v>464</v>
      </c>
      <c r="C3" s="20" t="s">
        <v>373</v>
      </c>
    </row>
    <row r="4" spans="1:3">
      <c r="A4" s="79" t="s">
        <v>456</v>
      </c>
      <c r="B4" s="55" t="s">
        <v>464</v>
      </c>
      <c r="C4" s="20"/>
    </row>
    <row r="5" spans="1:3" ht="72">
      <c r="A5" s="76" t="s">
        <v>451</v>
      </c>
      <c r="B5" s="77" t="s">
        <v>452</v>
      </c>
      <c r="C5" s="82" t="s">
        <v>476</v>
      </c>
    </row>
    <row r="6" spans="1:3" ht="72">
      <c r="A6" s="8" t="s">
        <v>465</v>
      </c>
      <c r="B6" s="78" t="s">
        <v>453</v>
      </c>
      <c r="C6" s="19" t="s">
        <v>69</v>
      </c>
    </row>
    <row r="7" spans="1:3" ht="72">
      <c r="A7" s="79" t="s">
        <v>454</v>
      </c>
      <c r="B7" s="78" t="s">
        <v>455</v>
      </c>
      <c r="C7" s="19" t="s">
        <v>375</v>
      </c>
    </row>
    <row r="8" spans="1:3" ht="72">
      <c r="A8" s="8" t="s">
        <v>466</v>
      </c>
      <c r="B8" s="56" t="s">
        <v>376</v>
      </c>
      <c r="C8" s="19" t="s">
        <v>377</v>
      </c>
    </row>
    <row r="9" spans="1:3">
      <c r="A9" s="80" t="s">
        <v>457</v>
      </c>
      <c r="B9" s="81" t="s">
        <v>458</v>
      </c>
      <c r="C9" s="19"/>
    </row>
    <row r="10" spans="1:3" ht="48">
      <c r="A10" s="8" t="s">
        <v>467</v>
      </c>
      <c r="B10" s="56" t="s">
        <v>378</v>
      </c>
      <c r="C10" s="19" t="s">
        <v>379</v>
      </c>
    </row>
    <row r="11" spans="1:3" ht="36">
      <c r="A11" s="8" t="s">
        <v>468</v>
      </c>
      <c r="B11" s="56" t="s">
        <v>380</v>
      </c>
      <c r="C11" s="19" t="s">
        <v>473</v>
      </c>
    </row>
    <row r="12" spans="1:3" ht="120">
      <c r="A12" s="83" t="s">
        <v>479</v>
      </c>
      <c r="B12" s="56" t="s">
        <v>480</v>
      </c>
      <c r="C12" s="19" t="s">
        <v>374</v>
      </c>
    </row>
    <row r="13" spans="1:3" ht="72">
      <c r="A13" s="8" t="s">
        <v>469</v>
      </c>
      <c r="B13" s="56" t="s">
        <v>381</v>
      </c>
      <c r="C13" s="19" t="s">
        <v>374</v>
      </c>
    </row>
    <row r="14" spans="1:3" ht="72">
      <c r="A14" s="8" t="s">
        <v>470</v>
      </c>
      <c r="B14" s="78" t="s">
        <v>459</v>
      </c>
      <c r="C14" s="19" t="s">
        <v>374</v>
      </c>
    </row>
    <row r="15" spans="1:3" ht="84">
      <c r="A15" s="8" t="s">
        <v>471</v>
      </c>
      <c r="B15" s="56" t="s">
        <v>382</v>
      </c>
      <c r="C15" s="19" t="s">
        <v>67</v>
      </c>
    </row>
    <row r="16" spans="1:3">
      <c r="A16" s="80" t="s">
        <v>460</v>
      </c>
      <c r="B16" s="81" t="s">
        <v>461</v>
      </c>
      <c r="C16" s="19" t="s">
        <v>478</v>
      </c>
    </row>
    <row r="17" spans="1:3">
      <c r="A17" s="8" t="s">
        <v>472</v>
      </c>
      <c r="B17" s="55" t="s">
        <v>383</v>
      </c>
      <c r="C17" s="18" t="s">
        <v>68</v>
      </c>
    </row>
    <row r="18" spans="1:3" ht="24">
      <c r="A18" s="80" t="s">
        <v>462</v>
      </c>
      <c r="B18" s="77" t="s">
        <v>463</v>
      </c>
      <c r="C18" s="18" t="s">
        <v>475</v>
      </c>
    </row>
    <row r="19" spans="1:3" ht="51" customHeight="1">
      <c r="B19" s="57" t="s">
        <v>450</v>
      </c>
    </row>
    <row r="20" spans="1:3" ht="31.5" customHeight="1">
      <c r="B20" s="57" t="s">
        <v>384</v>
      </c>
    </row>
    <row r="21" spans="1:3" ht="24">
      <c r="B21" s="57" t="s">
        <v>385</v>
      </c>
    </row>
  </sheetData>
  <phoneticPr fontId="2"/>
  <pageMargins left="0.7" right="0.7" top="0.75" bottom="0.75" header="0.3" footer="0.3"/>
  <pageSetup paperSize="9" scale="63" fitToHeight="0" orientation="portrait" r:id="rId1"/>
  <colBreaks count="1" manualBreakCount="1">
    <brk id="2" max="20"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C21"/>
  <sheetViews>
    <sheetView zoomScaleNormal="100" workbookViewId="0"/>
  </sheetViews>
  <sheetFormatPr defaultColWidth="8.85546875" defaultRowHeight="12.75"/>
  <cols>
    <col min="1" max="1" width="21.85546875" style="5" customWidth="1"/>
    <col min="2" max="2" width="93.28515625" style="6" customWidth="1"/>
    <col min="3" max="3" width="25.42578125" style="17" customWidth="1"/>
  </cols>
  <sheetData>
    <row r="1" spans="1:3" ht="13.5" thickBot="1">
      <c r="A1" s="14" t="s">
        <v>63</v>
      </c>
      <c r="B1" s="53" t="s">
        <v>64</v>
      </c>
      <c r="C1" s="16" t="s">
        <v>65</v>
      </c>
    </row>
    <row r="2" spans="1:3">
      <c r="A2" s="15" t="s">
        <v>25</v>
      </c>
      <c r="B2" s="54"/>
      <c r="C2" s="20" t="s">
        <v>66</v>
      </c>
    </row>
    <row r="3" spans="1:3">
      <c r="A3" s="7" t="s">
        <v>26</v>
      </c>
      <c r="B3" s="55"/>
      <c r="C3" s="20" t="s">
        <v>66</v>
      </c>
    </row>
    <row r="4" spans="1:3">
      <c r="A4" s="79" t="s">
        <v>456</v>
      </c>
      <c r="B4" s="55" t="s">
        <v>464</v>
      </c>
      <c r="C4" s="20"/>
    </row>
    <row r="5" spans="1:3" ht="48">
      <c r="A5" s="76" t="s">
        <v>451</v>
      </c>
      <c r="B5" s="77"/>
      <c r="C5" s="82" t="s">
        <v>476</v>
      </c>
    </row>
    <row r="6" spans="1:3" ht="72">
      <c r="A6" s="8" t="s">
        <v>465</v>
      </c>
      <c r="B6" s="78"/>
      <c r="C6" s="19" t="s">
        <v>69</v>
      </c>
    </row>
    <row r="7" spans="1:3" ht="72">
      <c r="A7" s="79" t="s">
        <v>454</v>
      </c>
      <c r="B7" s="78"/>
      <c r="C7" s="19" t="s">
        <v>70</v>
      </c>
    </row>
    <row r="8" spans="1:3" ht="72">
      <c r="A8" s="8" t="s">
        <v>466</v>
      </c>
      <c r="B8" s="56"/>
      <c r="C8" s="19" t="s">
        <v>71</v>
      </c>
    </row>
    <row r="9" spans="1:3">
      <c r="A9" s="80" t="s">
        <v>457</v>
      </c>
      <c r="B9" s="81" t="s">
        <v>477</v>
      </c>
      <c r="C9" s="19"/>
    </row>
    <row r="10" spans="1:3">
      <c r="A10" s="8" t="s">
        <v>467</v>
      </c>
      <c r="B10" s="56"/>
      <c r="C10" s="19" t="s">
        <v>379</v>
      </c>
    </row>
    <row r="11" spans="1:3">
      <c r="A11" s="8" t="s">
        <v>468</v>
      </c>
      <c r="B11" s="56"/>
      <c r="C11" s="19" t="s">
        <v>473</v>
      </c>
    </row>
    <row r="12" spans="1:3" ht="72">
      <c r="A12" s="83" t="s">
        <v>479</v>
      </c>
      <c r="B12" s="56"/>
      <c r="C12" s="19" t="s">
        <v>69</v>
      </c>
    </row>
    <row r="13" spans="1:3" ht="72">
      <c r="A13" s="8" t="s">
        <v>469</v>
      </c>
      <c r="B13" s="56"/>
      <c r="C13" s="19" t="s">
        <v>69</v>
      </c>
    </row>
    <row r="14" spans="1:3" ht="72">
      <c r="A14" s="8" t="s">
        <v>470</v>
      </c>
      <c r="B14" s="78"/>
      <c r="C14" s="19" t="s">
        <v>69</v>
      </c>
    </row>
    <row r="15" spans="1:3" ht="24">
      <c r="A15" s="8" t="s">
        <v>471</v>
      </c>
      <c r="B15" s="56"/>
      <c r="C15" s="19" t="s">
        <v>67</v>
      </c>
    </row>
    <row r="16" spans="1:3">
      <c r="A16" s="80" t="s">
        <v>460</v>
      </c>
      <c r="B16" s="81"/>
      <c r="C16" s="19" t="s">
        <v>474</v>
      </c>
    </row>
    <row r="17" spans="1:3">
      <c r="A17" s="8" t="s">
        <v>369</v>
      </c>
      <c r="B17" s="55"/>
      <c r="C17" s="18" t="s">
        <v>68</v>
      </c>
    </row>
    <row r="18" spans="1:3">
      <c r="A18" s="80" t="s">
        <v>462</v>
      </c>
      <c r="B18" s="77"/>
      <c r="C18" s="18" t="s">
        <v>474</v>
      </c>
    </row>
    <row r="19" spans="1:3" ht="51" customHeight="1">
      <c r="B19" s="57" t="s">
        <v>450</v>
      </c>
    </row>
    <row r="20" spans="1:3" ht="31.5" customHeight="1">
      <c r="B20" s="57" t="s">
        <v>384</v>
      </c>
    </row>
    <row r="21" spans="1:3" ht="24">
      <c r="B21" s="57" t="s">
        <v>385</v>
      </c>
    </row>
  </sheetData>
  <phoneticPr fontId="2"/>
  <pageMargins left="0.70866141732283472" right="0.70866141732283472" top="0.74803149606299213" bottom="0.74803149606299213" header="0.31496062992125984" footer="0.31496062992125984"/>
  <pageSetup paperSize="9" scale="5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C21"/>
  <sheetViews>
    <sheetView zoomScaleNormal="100" workbookViewId="0"/>
  </sheetViews>
  <sheetFormatPr defaultColWidth="8.85546875" defaultRowHeight="12.75"/>
  <cols>
    <col min="1" max="1" width="21.85546875" style="5" customWidth="1"/>
    <col min="2" max="2" width="93.28515625" style="6" customWidth="1"/>
    <col min="3" max="3" width="25.42578125" style="17" customWidth="1"/>
  </cols>
  <sheetData>
    <row r="1" spans="1:3" ht="13.5" thickBot="1">
      <c r="A1" s="14" t="s">
        <v>63</v>
      </c>
      <c r="B1" s="53" t="s">
        <v>64</v>
      </c>
      <c r="C1" s="16" t="s">
        <v>65</v>
      </c>
    </row>
    <row r="2" spans="1:3">
      <c r="A2" s="15" t="s">
        <v>25</v>
      </c>
      <c r="B2" s="54"/>
      <c r="C2" s="20" t="s">
        <v>66</v>
      </c>
    </row>
    <row r="3" spans="1:3">
      <c r="A3" s="7" t="s">
        <v>26</v>
      </c>
      <c r="B3" s="55"/>
      <c r="C3" s="20" t="s">
        <v>66</v>
      </c>
    </row>
    <row r="4" spans="1:3">
      <c r="A4" s="79" t="s">
        <v>456</v>
      </c>
      <c r="B4" s="55" t="s">
        <v>464</v>
      </c>
      <c r="C4" s="20"/>
    </row>
    <row r="5" spans="1:3" ht="48">
      <c r="A5" s="76" t="s">
        <v>451</v>
      </c>
      <c r="B5" s="77"/>
      <c r="C5" s="82" t="s">
        <v>476</v>
      </c>
    </row>
    <row r="6" spans="1:3" ht="72">
      <c r="A6" s="8" t="s">
        <v>465</v>
      </c>
      <c r="B6" s="78"/>
      <c r="C6" s="19" t="s">
        <v>69</v>
      </c>
    </row>
    <row r="7" spans="1:3" ht="72">
      <c r="A7" s="79" t="s">
        <v>454</v>
      </c>
      <c r="B7" s="78"/>
      <c r="C7" s="19" t="s">
        <v>70</v>
      </c>
    </row>
    <row r="8" spans="1:3" ht="72">
      <c r="A8" s="8" t="s">
        <v>466</v>
      </c>
      <c r="B8" s="56"/>
      <c r="C8" s="19" t="s">
        <v>71</v>
      </c>
    </row>
    <row r="9" spans="1:3">
      <c r="A9" s="80" t="s">
        <v>457</v>
      </c>
      <c r="B9" s="81"/>
      <c r="C9" s="19"/>
    </row>
    <row r="10" spans="1:3">
      <c r="A10" s="8" t="s">
        <v>467</v>
      </c>
      <c r="B10" s="56"/>
      <c r="C10" s="19" t="s">
        <v>379</v>
      </c>
    </row>
    <row r="11" spans="1:3">
      <c r="A11" s="8" t="s">
        <v>468</v>
      </c>
      <c r="B11" s="56"/>
      <c r="C11" s="19" t="s">
        <v>473</v>
      </c>
    </row>
    <row r="12" spans="1:3" ht="72">
      <c r="A12" s="83" t="s">
        <v>479</v>
      </c>
      <c r="B12" s="56"/>
      <c r="C12" s="19" t="s">
        <v>69</v>
      </c>
    </row>
    <row r="13" spans="1:3" ht="72">
      <c r="A13" s="8" t="s">
        <v>469</v>
      </c>
      <c r="B13" s="56"/>
      <c r="C13" s="19" t="s">
        <v>69</v>
      </c>
    </row>
    <row r="14" spans="1:3" ht="72">
      <c r="A14" s="8" t="s">
        <v>470</v>
      </c>
      <c r="B14" s="78"/>
      <c r="C14" s="19" t="s">
        <v>69</v>
      </c>
    </row>
    <row r="15" spans="1:3" ht="24">
      <c r="A15" s="8" t="s">
        <v>471</v>
      </c>
      <c r="B15" s="56"/>
      <c r="C15" s="19" t="s">
        <v>67</v>
      </c>
    </row>
    <row r="16" spans="1:3">
      <c r="A16" s="80" t="s">
        <v>460</v>
      </c>
      <c r="B16" s="81"/>
      <c r="C16" s="19" t="s">
        <v>474</v>
      </c>
    </row>
    <row r="17" spans="1:3">
      <c r="A17" s="8" t="s">
        <v>369</v>
      </c>
      <c r="B17" s="55"/>
      <c r="C17" s="18" t="s">
        <v>68</v>
      </c>
    </row>
    <row r="18" spans="1:3">
      <c r="A18" s="80" t="s">
        <v>462</v>
      </c>
      <c r="B18" s="77"/>
      <c r="C18" s="18" t="s">
        <v>474</v>
      </c>
    </row>
    <row r="19" spans="1:3" ht="51" customHeight="1">
      <c r="B19" s="57" t="s">
        <v>450</v>
      </c>
    </row>
    <row r="20" spans="1:3" ht="31.5" customHeight="1">
      <c r="B20" s="57" t="s">
        <v>384</v>
      </c>
    </row>
    <row r="21" spans="1:3" ht="24">
      <c r="B21" s="57" t="s">
        <v>385</v>
      </c>
    </row>
  </sheetData>
  <phoneticPr fontId="2"/>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C21"/>
  <sheetViews>
    <sheetView zoomScaleNormal="100" workbookViewId="0"/>
  </sheetViews>
  <sheetFormatPr defaultColWidth="8.85546875" defaultRowHeight="12.75"/>
  <cols>
    <col min="1" max="1" width="21.85546875" style="5" customWidth="1"/>
    <col min="2" max="2" width="93.28515625" style="6" customWidth="1"/>
    <col min="3" max="3" width="25.42578125" style="17" customWidth="1"/>
  </cols>
  <sheetData>
    <row r="1" spans="1:3" ht="13.5" thickBot="1">
      <c r="A1" s="14" t="s">
        <v>63</v>
      </c>
      <c r="B1" s="53" t="s">
        <v>64</v>
      </c>
      <c r="C1" s="16" t="s">
        <v>65</v>
      </c>
    </row>
    <row r="2" spans="1:3">
      <c r="A2" s="15" t="s">
        <v>25</v>
      </c>
      <c r="B2" s="54"/>
      <c r="C2" s="20" t="s">
        <v>66</v>
      </c>
    </row>
    <row r="3" spans="1:3">
      <c r="A3" s="7" t="s">
        <v>26</v>
      </c>
      <c r="B3" s="55"/>
      <c r="C3" s="20" t="s">
        <v>66</v>
      </c>
    </row>
    <row r="4" spans="1:3">
      <c r="A4" s="79" t="s">
        <v>456</v>
      </c>
      <c r="B4" s="55" t="s">
        <v>464</v>
      </c>
      <c r="C4" s="20"/>
    </row>
    <row r="5" spans="1:3" ht="48">
      <c r="A5" s="76" t="s">
        <v>451</v>
      </c>
      <c r="B5" s="77"/>
      <c r="C5" s="82" t="s">
        <v>476</v>
      </c>
    </row>
    <row r="6" spans="1:3" ht="72">
      <c r="A6" s="8" t="s">
        <v>465</v>
      </c>
      <c r="B6" s="78"/>
      <c r="C6" s="19" t="s">
        <v>69</v>
      </c>
    </row>
    <row r="7" spans="1:3" ht="72">
      <c r="A7" s="79" t="s">
        <v>454</v>
      </c>
      <c r="B7" s="78"/>
      <c r="C7" s="19" t="s">
        <v>70</v>
      </c>
    </row>
    <row r="8" spans="1:3" ht="72">
      <c r="A8" s="8" t="s">
        <v>466</v>
      </c>
      <c r="B8" s="56"/>
      <c r="C8" s="19" t="s">
        <v>71</v>
      </c>
    </row>
    <row r="9" spans="1:3">
      <c r="A9" s="80" t="s">
        <v>457</v>
      </c>
      <c r="B9" s="81"/>
      <c r="C9" s="19"/>
    </row>
    <row r="10" spans="1:3">
      <c r="A10" s="8" t="s">
        <v>467</v>
      </c>
      <c r="B10" s="56"/>
      <c r="C10" s="19" t="s">
        <v>379</v>
      </c>
    </row>
    <row r="11" spans="1:3">
      <c r="A11" s="8" t="s">
        <v>468</v>
      </c>
      <c r="B11" s="56"/>
      <c r="C11" s="19" t="s">
        <v>473</v>
      </c>
    </row>
    <row r="12" spans="1:3" ht="72">
      <c r="A12" s="83" t="s">
        <v>479</v>
      </c>
      <c r="B12" s="56"/>
      <c r="C12" s="19" t="s">
        <v>69</v>
      </c>
    </row>
    <row r="13" spans="1:3" ht="72">
      <c r="A13" s="8" t="s">
        <v>469</v>
      </c>
      <c r="B13" s="56"/>
      <c r="C13" s="19" t="s">
        <v>69</v>
      </c>
    </row>
    <row r="14" spans="1:3" ht="72">
      <c r="A14" s="8" t="s">
        <v>470</v>
      </c>
      <c r="B14" s="78"/>
      <c r="C14" s="19" t="s">
        <v>69</v>
      </c>
    </row>
    <row r="15" spans="1:3" ht="24">
      <c r="A15" s="8" t="s">
        <v>471</v>
      </c>
      <c r="B15" s="56"/>
      <c r="C15" s="19" t="s">
        <v>67</v>
      </c>
    </row>
    <row r="16" spans="1:3">
      <c r="A16" s="80" t="s">
        <v>460</v>
      </c>
      <c r="B16" s="81"/>
      <c r="C16" s="19" t="s">
        <v>474</v>
      </c>
    </row>
    <row r="17" spans="1:3">
      <c r="A17" s="8" t="s">
        <v>369</v>
      </c>
      <c r="B17" s="55"/>
      <c r="C17" s="18" t="s">
        <v>68</v>
      </c>
    </row>
    <row r="18" spans="1:3">
      <c r="A18" s="80" t="s">
        <v>462</v>
      </c>
      <c r="B18" s="77"/>
      <c r="C18" s="18" t="s">
        <v>474</v>
      </c>
    </row>
    <row r="19" spans="1:3" ht="51" customHeight="1">
      <c r="B19" s="57" t="s">
        <v>450</v>
      </c>
    </row>
    <row r="20" spans="1:3" ht="31.5" customHeight="1">
      <c r="B20" s="57" t="s">
        <v>384</v>
      </c>
    </row>
    <row r="21" spans="1:3" ht="24">
      <c r="B21" s="57" t="s">
        <v>385</v>
      </c>
    </row>
  </sheetData>
  <phoneticPr fontId="2"/>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C21"/>
  <sheetViews>
    <sheetView zoomScaleNormal="100" workbookViewId="0"/>
  </sheetViews>
  <sheetFormatPr defaultColWidth="8.85546875" defaultRowHeight="12.75"/>
  <cols>
    <col min="1" max="1" width="21.85546875" style="5" customWidth="1"/>
    <col min="2" max="2" width="93.28515625" style="6" customWidth="1"/>
    <col min="3" max="3" width="25.42578125" style="17" customWidth="1"/>
  </cols>
  <sheetData>
    <row r="1" spans="1:3" ht="13.5" thickBot="1">
      <c r="A1" s="14" t="s">
        <v>63</v>
      </c>
      <c r="B1" s="53" t="s">
        <v>64</v>
      </c>
      <c r="C1" s="16" t="s">
        <v>65</v>
      </c>
    </row>
    <row r="2" spans="1:3">
      <c r="A2" s="15" t="s">
        <v>25</v>
      </c>
      <c r="B2" s="54"/>
      <c r="C2" s="20" t="s">
        <v>66</v>
      </c>
    </row>
    <row r="3" spans="1:3">
      <c r="A3" s="7" t="s">
        <v>26</v>
      </c>
      <c r="B3" s="55"/>
      <c r="C3" s="20" t="s">
        <v>66</v>
      </c>
    </row>
    <row r="4" spans="1:3">
      <c r="A4" s="79" t="s">
        <v>456</v>
      </c>
      <c r="B4" s="55" t="s">
        <v>464</v>
      </c>
      <c r="C4" s="20"/>
    </row>
    <row r="5" spans="1:3" ht="48">
      <c r="A5" s="76" t="s">
        <v>451</v>
      </c>
      <c r="B5" s="77"/>
      <c r="C5" s="82" t="s">
        <v>476</v>
      </c>
    </row>
    <row r="6" spans="1:3" ht="72">
      <c r="A6" s="8" t="s">
        <v>465</v>
      </c>
      <c r="B6" s="78"/>
      <c r="C6" s="19" t="s">
        <v>69</v>
      </c>
    </row>
    <row r="7" spans="1:3" ht="72">
      <c r="A7" s="79" t="s">
        <v>454</v>
      </c>
      <c r="B7" s="78"/>
      <c r="C7" s="19" t="s">
        <v>70</v>
      </c>
    </row>
    <row r="8" spans="1:3" ht="72">
      <c r="A8" s="8" t="s">
        <v>466</v>
      </c>
      <c r="B8" s="56"/>
      <c r="C8" s="19" t="s">
        <v>71</v>
      </c>
    </row>
    <row r="9" spans="1:3">
      <c r="A9" s="80" t="s">
        <v>457</v>
      </c>
      <c r="B9" s="81"/>
      <c r="C9" s="19"/>
    </row>
    <row r="10" spans="1:3">
      <c r="A10" s="8" t="s">
        <v>467</v>
      </c>
      <c r="B10" s="56"/>
      <c r="C10" s="19" t="s">
        <v>379</v>
      </c>
    </row>
    <row r="11" spans="1:3">
      <c r="A11" s="8" t="s">
        <v>468</v>
      </c>
      <c r="B11" s="56"/>
      <c r="C11" s="19" t="s">
        <v>473</v>
      </c>
    </row>
    <row r="12" spans="1:3" ht="72">
      <c r="A12" s="83" t="s">
        <v>479</v>
      </c>
      <c r="B12" s="56"/>
      <c r="C12" s="19" t="s">
        <v>69</v>
      </c>
    </row>
    <row r="13" spans="1:3" ht="72">
      <c r="A13" s="8" t="s">
        <v>469</v>
      </c>
      <c r="B13" s="56"/>
      <c r="C13" s="19" t="s">
        <v>69</v>
      </c>
    </row>
    <row r="14" spans="1:3" ht="72">
      <c r="A14" s="8" t="s">
        <v>470</v>
      </c>
      <c r="B14" s="78"/>
      <c r="C14" s="19" t="s">
        <v>69</v>
      </c>
    </row>
    <row r="15" spans="1:3" ht="24">
      <c r="A15" s="8" t="s">
        <v>471</v>
      </c>
      <c r="B15" s="56"/>
      <c r="C15" s="19" t="s">
        <v>67</v>
      </c>
    </row>
    <row r="16" spans="1:3">
      <c r="A16" s="80" t="s">
        <v>460</v>
      </c>
      <c r="B16" s="81"/>
      <c r="C16" s="19" t="s">
        <v>474</v>
      </c>
    </row>
    <row r="17" spans="1:3">
      <c r="A17" s="8" t="s">
        <v>369</v>
      </c>
      <c r="B17" s="55"/>
      <c r="C17" s="18" t="s">
        <v>68</v>
      </c>
    </row>
    <row r="18" spans="1:3">
      <c r="A18" s="80" t="s">
        <v>462</v>
      </c>
      <c r="B18" s="77"/>
      <c r="C18" s="18" t="s">
        <v>474</v>
      </c>
    </row>
    <row r="19" spans="1:3" ht="51" customHeight="1">
      <c r="B19" s="57" t="s">
        <v>450</v>
      </c>
    </row>
    <row r="20" spans="1:3" ht="31.5" customHeight="1">
      <c r="B20" s="57" t="s">
        <v>384</v>
      </c>
    </row>
    <row r="21" spans="1:3" ht="24">
      <c r="B21" s="57" t="s">
        <v>385</v>
      </c>
    </row>
  </sheetData>
  <phoneticPr fontId="2"/>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C21"/>
  <sheetViews>
    <sheetView zoomScaleNormal="100" workbookViewId="0"/>
  </sheetViews>
  <sheetFormatPr defaultColWidth="8.85546875" defaultRowHeight="12.75"/>
  <cols>
    <col min="1" max="1" width="21.85546875" style="5" customWidth="1"/>
    <col min="2" max="2" width="93.28515625" style="6" customWidth="1"/>
    <col min="3" max="3" width="25.42578125" style="17" customWidth="1"/>
  </cols>
  <sheetData>
    <row r="1" spans="1:3" ht="13.5" thickBot="1">
      <c r="A1" s="14" t="s">
        <v>63</v>
      </c>
      <c r="B1" s="53" t="s">
        <v>64</v>
      </c>
      <c r="C1" s="16" t="s">
        <v>65</v>
      </c>
    </row>
    <row r="2" spans="1:3">
      <c r="A2" s="15" t="s">
        <v>25</v>
      </c>
      <c r="B2" s="54"/>
      <c r="C2" s="20" t="s">
        <v>66</v>
      </c>
    </row>
    <row r="3" spans="1:3">
      <c r="A3" s="7" t="s">
        <v>26</v>
      </c>
      <c r="B3" s="55"/>
      <c r="C3" s="20" t="s">
        <v>66</v>
      </c>
    </row>
    <row r="4" spans="1:3">
      <c r="A4" s="79" t="s">
        <v>456</v>
      </c>
      <c r="B4" s="55" t="s">
        <v>464</v>
      </c>
      <c r="C4" s="20"/>
    </row>
    <row r="5" spans="1:3" ht="48">
      <c r="A5" s="76" t="s">
        <v>451</v>
      </c>
      <c r="B5" s="77"/>
      <c r="C5" s="82" t="s">
        <v>476</v>
      </c>
    </row>
    <row r="6" spans="1:3" ht="72">
      <c r="A6" s="8" t="s">
        <v>465</v>
      </c>
      <c r="B6" s="78"/>
      <c r="C6" s="19" t="s">
        <v>69</v>
      </c>
    </row>
    <row r="7" spans="1:3" ht="72">
      <c r="A7" s="79" t="s">
        <v>454</v>
      </c>
      <c r="B7" s="78"/>
      <c r="C7" s="19" t="s">
        <v>70</v>
      </c>
    </row>
    <row r="8" spans="1:3" ht="72">
      <c r="A8" s="8" t="s">
        <v>466</v>
      </c>
      <c r="B8" s="56"/>
      <c r="C8" s="19" t="s">
        <v>71</v>
      </c>
    </row>
    <row r="9" spans="1:3">
      <c r="A9" s="80" t="s">
        <v>457</v>
      </c>
      <c r="B9" s="81"/>
      <c r="C9" s="19"/>
    </row>
    <row r="10" spans="1:3">
      <c r="A10" s="8" t="s">
        <v>467</v>
      </c>
      <c r="B10" s="56"/>
      <c r="C10" s="19" t="s">
        <v>379</v>
      </c>
    </row>
    <row r="11" spans="1:3">
      <c r="A11" s="8" t="s">
        <v>468</v>
      </c>
      <c r="B11" s="56"/>
      <c r="C11" s="19" t="s">
        <v>473</v>
      </c>
    </row>
    <row r="12" spans="1:3" ht="72">
      <c r="A12" s="83" t="s">
        <v>479</v>
      </c>
      <c r="B12" s="56"/>
      <c r="C12" s="19" t="s">
        <v>69</v>
      </c>
    </row>
    <row r="13" spans="1:3" ht="72">
      <c r="A13" s="8" t="s">
        <v>469</v>
      </c>
      <c r="B13" s="56"/>
      <c r="C13" s="19" t="s">
        <v>69</v>
      </c>
    </row>
    <row r="14" spans="1:3" ht="72">
      <c r="A14" s="8" t="s">
        <v>470</v>
      </c>
      <c r="B14" s="78"/>
      <c r="C14" s="19" t="s">
        <v>69</v>
      </c>
    </row>
    <row r="15" spans="1:3" ht="24">
      <c r="A15" s="8" t="s">
        <v>471</v>
      </c>
      <c r="B15" s="56"/>
      <c r="C15" s="19" t="s">
        <v>67</v>
      </c>
    </row>
    <row r="16" spans="1:3">
      <c r="A16" s="80" t="s">
        <v>460</v>
      </c>
      <c r="B16" s="81"/>
      <c r="C16" s="19" t="s">
        <v>474</v>
      </c>
    </row>
    <row r="17" spans="1:3">
      <c r="A17" s="8" t="s">
        <v>369</v>
      </c>
      <c r="B17" s="55"/>
      <c r="C17" s="18" t="s">
        <v>68</v>
      </c>
    </row>
    <row r="18" spans="1:3">
      <c r="A18" s="80" t="s">
        <v>462</v>
      </c>
      <c r="B18" s="77"/>
      <c r="C18" s="18" t="s">
        <v>474</v>
      </c>
    </row>
    <row r="19" spans="1:3" ht="51" customHeight="1">
      <c r="B19" s="57" t="s">
        <v>450</v>
      </c>
    </row>
    <row r="20" spans="1:3" ht="31.5" customHeight="1">
      <c r="B20" s="57" t="s">
        <v>384</v>
      </c>
    </row>
    <row r="21" spans="1:3" ht="24">
      <c r="B21" s="57" t="s">
        <v>385</v>
      </c>
    </row>
  </sheetData>
  <phoneticPr fontId="2"/>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C21"/>
  <sheetViews>
    <sheetView zoomScaleNormal="100" workbookViewId="0"/>
  </sheetViews>
  <sheetFormatPr defaultColWidth="8.85546875" defaultRowHeight="12.75"/>
  <cols>
    <col min="1" max="1" width="21.85546875" style="5" customWidth="1"/>
    <col min="2" max="2" width="93.28515625" style="6" customWidth="1"/>
    <col min="3" max="3" width="25.42578125" style="17" customWidth="1"/>
  </cols>
  <sheetData>
    <row r="1" spans="1:3" ht="13.5" thickBot="1">
      <c r="A1" s="14" t="s">
        <v>63</v>
      </c>
      <c r="B1" s="53" t="s">
        <v>64</v>
      </c>
      <c r="C1" s="16" t="s">
        <v>65</v>
      </c>
    </row>
    <row r="2" spans="1:3">
      <c r="A2" s="15" t="s">
        <v>25</v>
      </c>
      <c r="B2" s="54"/>
      <c r="C2" s="20" t="s">
        <v>66</v>
      </c>
    </row>
    <row r="3" spans="1:3">
      <c r="A3" s="7" t="s">
        <v>26</v>
      </c>
      <c r="B3" s="55"/>
      <c r="C3" s="20" t="s">
        <v>66</v>
      </c>
    </row>
    <row r="4" spans="1:3">
      <c r="A4" s="79" t="s">
        <v>456</v>
      </c>
      <c r="B4" s="55" t="s">
        <v>464</v>
      </c>
      <c r="C4" s="20"/>
    </row>
    <row r="5" spans="1:3" ht="48">
      <c r="A5" s="76" t="s">
        <v>451</v>
      </c>
      <c r="B5" s="77"/>
      <c r="C5" s="82" t="s">
        <v>476</v>
      </c>
    </row>
    <row r="6" spans="1:3" ht="72">
      <c r="A6" s="8" t="s">
        <v>465</v>
      </c>
      <c r="B6" s="78"/>
      <c r="C6" s="19" t="s">
        <v>69</v>
      </c>
    </row>
    <row r="7" spans="1:3" ht="72">
      <c r="A7" s="79" t="s">
        <v>454</v>
      </c>
      <c r="B7" s="78"/>
      <c r="C7" s="19" t="s">
        <v>70</v>
      </c>
    </row>
    <row r="8" spans="1:3" ht="72">
      <c r="A8" s="8" t="s">
        <v>466</v>
      </c>
      <c r="B8" s="56"/>
      <c r="C8" s="19" t="s">
        <v>71</v>
      </c>
    </row>
    <row r="9" spans="1:3">
      <c r="A9" s="80" t="s">
        <v>457</v>
      </c>
      <c r="B9" s="81"/>
      <c r="C9" s="19"/>
    </row>
    <row r="10" spans="1:3">
      <c r="A10" s="8" t="s">
        <v>467</v>
      </c>
      <c r="B10" s="56"/>
      <c r="C10" s="19" t="s">
        <v>379</v>
      </c>
    </row>
    <row r="11" spans="1:3">
      <c r="A11" s="8" t="s">
        <v>468</v>
      </c>
      <c r="B11" s="56"/>
      <c r="C11" s="19" t="s">
        <v>473</v>
      </c>
    </row>
    <row r="12" spans="1:3" ht="72">
      <c r="A12" s="83" t="s">
        <v>479</v>
      </c>
      <c r="B12" s="56"/>
      <c r="C12" s="19" t="s">
        <v>69</v>
      </c>
    </row>
    <row r="13" spans="1:3" ht="72">
      <c r="A13" s="8" t="s">
        <v>469</v>
      </c>
      <c r="B13" s="56"/>
      <c r="C13" s="19" t="s">
        <v>69</v>
      </c>
    </row>
    <row r="14" spans="1:3" ht="72">
      <c r="A14" s="8" t="s">
        <v>470</v>
      </c>
      <c r="B14" s="78"/>
      <c r="C14" s="19" t="s">
        <v>69</v>
      </c>
    </row>
    <row r="15" spans="1:3" ht="24">
      <c r="A15" s="8" t="s">
        <v>471</v>
      </c>
      <c r="B15" s="56"/>
      <c r="C15" s="19" t="s">
        <v>67</v>
      </c>
    </row>
    <row r="16" spans="1:3">
      <c r="A16" s="80" t="s">
        <v>460</v>
      </c>
      <c r="B16" s="81"/>
      <c r="C16" s="19" t="s">
        <v>474</v>
      </c>
    </row>
    <row r="17" spans="1:3">
      <c r="A17" s="8" t="s">
        <v>369</v>
      </c>
      <c r="B17" s="55"/>
      <c r="C17" s="18" t="s">
        <v>68</v>
      </c>
    </row>
    <row r="18" spans="1:3">
      <c r="A18" s="80" t="s">
        <v>462</v>
      </c>
      <c r="B18" s="77"/>
      <c r="C18" s="18" t="s">
        <v>474</v>
      </c>
    </row>
    <row r="19" spans="1:3" ht="51" customHeight="1">
      <c r="B19" s="57" t="s">
        <v>450</v>
      </c>
    </row>
    <row r="20" spans="1:3" ht="31.5" customHeight="1">
      <c r="B20" s="57" t="s">
        <v>384</v>
      </c>
    </row>
    <row r="21" spans="1:3" ht="24">
      <c r="B21" s="57" t="s">
        <v>385</v>
      </c>
    </row>
  </sheetData>
  <phoneticPr fontId="2"/>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C21"/>
  <sheetViews>
    <sheetView zoomScaleNormal="100" workbookViewId="0"/>
  </sheetViews>
  <sheetFormatPr defaultColWidth="8.85546875" defaultRowHeight="12.75"/>
  <cols>
    <col min="1" max="1" width="21.85546875" style="5" customWidth="1"/>
    <col min="2" max="2" width="93.28515625" style="6" customWidth="1"/>
    <col min="3" max="3" width="25.42578125" style="17" customWidth="1"/>
  </cols>
  <sheetData>
    <row r="1" spans="1:3" ht="13.5" thickBot="1">
      <c r="A1" s="14" t="s">
        <v>63</v>
      </c>
      <c r="B1" s="53" t="s">
        <v>64</v>
      </c>
      <c r="C1" s="16" t="s">
        <v>65</v>
      </c>
    </row>
    <row r="2" spans="1:3">
      <c r="A2" s="15" t="s">
        <v>25</v>
      </c>
      <c r="B2" s="54"/>
      <c r="C2" s="20" t="s">
        <v>66</v>
      </c>
    </row>
    <row r="3" spans="1:3">
      <c r="A3" s="7" t="s">
        <v>26</v>
      </c>
      <c r="B3" s="55"/>
      <c r="C3" s="20" t="s">
        <v>66</v>
      </c>
    </row>
    <row r="4" spans="1:3">
      <c r="A4" s="79" t="s">
        <v>456</v>
      </c>
      <c r="B4" s="55" t="s">
        <v>464</v>
      </c>
      <c r="C4" s="20"/>
    </row>
    <row r="5" spans="1:3" ht="48">
      <c r="A5" s="76" t="s">
        <v>451</v>
      </c>
      <c r="B5" s="77"/>
      <c r="C5" s="82" t="s">
        <v>476</v>
      </c>
    </row>
    <row r="6" spans="1:3" ht="72">
      <c r="A6" s="8" t="s">
        <v>465</v>
      </c>
      <c r="B6" s="78"/>
      <c r="C6" s="19" t="s">
        <v>69</v>
      </c>
    </row>
    <row r="7" spans="1:3" ht="72">
      <c r="A7" s="79" t="s">
        <v>454</v>
      </c>
      <c r="B7" s="78"/>
      <c r="C7" s="19" t="s">
        <v>70</v>
      </c>
    </row>
    <row r="8" spans="1:3" ht="72">
      <c r="A8" s="8" t="s">
        <v>466</v>
      </c>
      <c r="B8" s="56"/>
      <c r="C8" s="19" t="s">
        <v>71</v>
      </c>
    </row>
    <row r="9" spans="1:3">
      <c r="A9" s="80" t="s">
        <v>457</v>
      </c>
      <c r="B9" s="81"/>
      <c r="C9" s="19"/>
    </row>
    <row r="10" spans="1:3">
      <c r="A10" s="8" t="s">
        <v>467</v>
      </c>
      <c r="B10" s="56"/>
      <c r="C10" s="19" t="s">
        <v>379</v>
      </c>
    </row>
    <row r="11" spans="1:3">
      <c r="A11" s="8" t="s">
        <v>468</v>
      </c>
      <c r="B11" s="56"/>
      <c r="C11" s="19" t="s">
        <v>473</v>
      </c>
    </row>
    <row r="12" spans="1:3" ht="72">
      <c r="A12" s="83" t="s">
        <v>479</v>
      </c>
      <c r="B12" s="56"/>
      <c r="C12" s="19" t="s">
        <v>69</v>
      </c>
    </row>
    <row r="13" spans="1:3" ht="72">
      <c r="A13" s="8" t="s">
        <v>469</v>
      </c>
      <c r="B13" s="56"/>
      <c r="C13" s="19" t="s">
        <v>69</v>
      </c>
    </row>
    <row r="14" spans="1:3" ht="72">
      <c r="A14" s="8" t="s">
        <v>470</v>
      </c>
      <c r="B14" s="78"/>
      <c r="C14" s="19" t="s">
        <v>69</v>
      </c>
    </row>
    <row r="15" spans="1:3" ht="24">
      <c r="A15" s="8" t="s">
        <v>471</v>
      </c>
      <c r="B15" s="56"/>
      <c r="C15" s="19" t="s">
        <v>67</v>
      </c>
    </row>
    <row r="16" spans="1:3">
      <c r="A16" s="80" t="s">
        <v>460</v>
      </c>
      <c r="B16" s="81"/>
      <c r="C16" s="19" t="s">
        <v>474</v>
      </c>
    </row>
    <row r="17" spans="1:3">
      <c r="A17" s="8" t="s">
        <v>369</v>
      </c>
      <c r="B17" s="55"/>
      <c r="C17" s="18" t="s">
        <v>68</v>
      </c>
    </row>
    <row r="18" spans="1:3">
      <c r="A18" s="80" t="s">
        <v>462</v>
      </c>
      <c r="B18" s="77"/>
      <c r="C18" s="18" t="s">
        <v>474</v>
      </c>
    </row>
    <row r="19" spans="1:3" ht="51" customHeight="1">
      <c r="B19" s="57" t="s">
        <v>450</v>
      </c>
    </row>
    <row r="20" spans="1:3" ht="31.5" customHeight="1">
      <c r="B20" s="57" t="s">
        <v>384</v>
      </c>
    </row>
    <row r="21" spans="1:3" ht="24">
      <c r="B21" s="57" t="s">
        <v>385</v>
      </c>
    </row>
  </sheetData>
  <phoneticPr fontId="2"/>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29</vt:i4>
      </vt:variant>
    </vt:vector>
  </HeadingPairs>
  <TitlesOfParts>
    <vt:vector size="44" baseType="lpstr">
      <vt:lpstr>まとめシート</vt:lpstr>
      <vt:lpstr>シラバス記載事項</vt:lpstr>
      <vt:lpstr>①</vt:lpstr>
      <vt:lpstr>②</vt:lpstr>
      <vt:lpstr>③</vt:lpstr>
      <vt:lpstr>④</vt:lpstr>
      <vt:lpstr>⑤</vt:lpstr>
      <vt:lpstr>⑥</vt:lpstr>
      <vt:lpstr>⑦</vt:lpstr>
      <vt:lpstr>⑧</vt:lpstr>
      <vt:lpstr>⑨</vt:lpstr>
      <vt:lpstr>⑩</vt:lpstr>
      <vt:lpstr>DP</vt:lpstr>
      <vt:lpstr>DP小区分</vt:lpstr>
      <vt:lpstr>DP大区分</vt:lpstr>
      <vt:lpstr>コミュニティ共生モデルのディプロマポリシー</vt:lpstr>
      <vt:lpstr>スポーツ芸術専攻のディプロマポリシー</vt:lpstr>
      <vt:lpstr>ディプロマポリシー大区分</vt:lpstr>
      <vt:lpstr>ビジネス探究モデルのディプロマポリシー</vt:lpstr>
      <vt:lpstr>環境システムマネジメント専攻のディプロマポリシー</vt:lpstr>
      <vt:lpstr>企業経営専攻のディプロマポリシー</vt:lpstr>
      <vt:lpstr>共生システム理工学研究科博士後期課程のディプロマポリシー</vt:lpstr>
      <vt:lpstr>共生システム理工学研究科博士前期課程のディプロマポリシー</vt:lpstr>
      <vt:lpstr>共生システム理工学類のディプロマポリシー</vt:lpstr>
      <vt:lpstr>経済学研究科のディプロマポリシー</vt:lpstr>
      <vt:lpstr>経済経営学類のディプロマポリシー</vt:lpstr>
      <vt:lpstr>経済分析専攻のディプロマポリシー</vt:lpstr>
      <vt:lpstr>現代教養コースのディプロマポリシー</vt:lpstr>
      <vt:lpstr>行政政策学類のディプロマポリシー</vt:lpstr>
      <vt:lpstr>国際地域経済専攻のディプロマポリシー</vt:lpstr>
      <vt:lpstr>産業システム工学専攻のディプロマポリシー</vt:lpstr>
      <vt:lpstr>自己形成力</vt:lpstr>
      <vt:lpstr>社会と文化専攻のディプロマポリシー</vt:lpstr>
      <vt:lpstr>人間支援システム専攻のディプロマポリシー</vt:lpstr>
      <vt:lpstr>人間発達専攻のディプロマポリシー</vt:lpstr>
      <vt:lpstr>人間発達文化学類のディプロマポリシー</vt:lpstr>
      <vt:lpstr>人間発達文化研究科ディプロマポリシー</vt:lpstr>
      <vt:lpstr>地域と行政専攻のディプロマポリシー</vt:lpstr>
      <vt:lpstr>地域政策科学研究科のディプロマポリシー</vt:lpstr>
      <vt:lpstr>幅広い教養</vt:lpstr>
      <vt:lpstr>文化教養モデルのディプロマポリシー</vt:lpstr>
      <vt:lpstr>文化探究専攻のディプロマポリシー</vt:lpstr>
      <vt:lpstr>法学専攻のディプロマポリシー</vt:lpstr>
      <vt:lpstr>法政策モデルのディプロマポリシー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2022-01-12T03:16:59Z</cp:lastPrinted>
  <dcterms:created xsi:type="dcterms:W3CDTF">2012-11-12T08:36:56Z</dcterms:created>
  <dcterms:modified xsi:type="dcterms:W3CDTF">2022-01-12T03:21:33Z</dcterms:modified>
</cp:coreProperties>
</file>